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0" yWindow="330" windowWidth="24240" windowHeight="12765" tabRatio="320" activeTab="0"/>
  </bookViews>
  <sheets>
    <sheet name="Temoignages bolide  02-08-2011" sheetId="1" r:id="rId1"/>
  </sheets>
  <definedNames/>
  <calcPr fullCalcOnLoad="1"/>
</workbook>
</file>

<file path=xl/sharedStrings.xml><?xml version="1.0" encoding="utf-8"?>
<sst xmlns="http://schemas.openxmlformats.org/spreadsheetml/2006/main" count="727" uniqueCount="487">
  <si>
    <t xml:space="preserve">La lumière est sortie de la forêt comme si il y avait eu un projecteur à l'intérieur de a forêt, la lumière atteignait la hauteur des arbres donc 8/10 mètres je pensee. Au plus de la lumière, il y avait une lumière rouge. La lumière ne veaint pas du ciel mais de l'intérieur de la forêt (peut-être du sol)
je m'appelle .... j'ai 29 ans et j'imagine que je ne suis pas le seul à vous écrire mais j'ai peut-être des informations qui vous intéresse.
Je travail sur Bordeaux (Gradignan) et lundi 1 août je travaillais de nuit (20h30/04h30)
Comme tout se passait bien au travail mon responsable ma autorisé à rentré plus tôt et donc je suis partis vers 4h15.
J'habite dans le sud de la gironde et j'ai à peu prés 25/30 min de route.
Vers 4h40, arrivée à 4/5 km de chez moi, sur ma droite une lumière sort de la forêt surpris je regarde dans la direction et je vois un point rouge à hauteur des cimes des arbres et donc la forêt éclairé de l'intérieur, tout ça dur à peine 1 seconde je pense (la lumière ne venait pas du ciel).
Je regarde autour de moi, dans les rétroviseurs mais je ne vois rien d'autre.
j'avais aussi la musique assez forte donc je n'ai rien entendue de particulier.
Arrivé chez moi, j'envoie un SMS à un collègue (il le verra que le lendemain), je réveil mon amie pour lui en parler mais à moitié endormie elle me dit que j'ai halluciné.
Le lendemain j'ai parlé à mon amie, mais elle ne ma pas cru, j'en ai parlé à mon père mais il a eu la même réaction ... au final tout le monde rigolaient sur moi.
Le soir je retourne au travail et j'en discute au collègue à qui j'avais envoyé un SMS et on en conclue que c'était surement un hélicoptère de la police qui s’entraînait... (pourquoi pas).
Le soir en rentrant chez moi je suis passé au ralentit à l'endroit où j'ai vu la lumière mais je n'ai rien vu de spécial.
Mercredi là journée se passe, le soir je retourne au travail, je vais voir les actualités sur "Google" et là je vois un article sur un "OVNI" qui aurait été vue à Toulouse, le même soir que moi et dans le même créneau horaire.
J'appelle mon amie pour lui en parler et du coup ça la fait réfléchir un peu, j'ai parle à mon collègue qui se pose un peu plus de question.
En faisant quelques recherche sur internet je suis tombé sur un article qui parlait de vous et qu'il était possible de vous contactez donc voici le but de mon mail.
Je ne sais pas si les informations que je vous ai donnée vous seront intéressantes mais si vous avez des questions n'hésitez pas.
La curiosité me pousse à allée (de jour) dans la forêt à dans la zone où j'ai vu cette lumière, quand pensez vous ??
Je me tiens à votre disposition
</t>
  </si>
  <si>
    <t>J’étais avec des amis en vacances sur la terrasse d’une maison que nous avions louée pour les vacances
dans les environs d’Avignon à Rochefort-du-Gard. Vers 3h35 du matin (2 août 2011) j’ai observé devant
moi comme une énorme étoile filante, lorsque j’ai réalisé l’ampleur du phénomène j’ai interpelé le reste
de la tablée (8 personnes au total) tout le monde a donc observé la même chose que moi même les
personnes dos au phénomène, j’estime la durée de l’observation à environ 5 secondes.
Le ciel était dégagé, il ne s’est pas éclairci avec le phénomène, aucun son n’a été entendu. J’ai tout de
suite pensé a une météorite, semblable à une étoile filante mais extrêmement plus gros et/ou brillant
(j’estime le diamètre de l’objet à environ un tiers de celui de la Lune) une grande trainée la suivait (à bout
de bras un peu moins que la longueur d’un index) d’une couleur plutôt verte mais par moment orange.
Au début de l’observation le bolide (c’est le nom que j’ai trouvé sur internet) se trouvait au nord-ouest de
notre position à une hauteur par rapport à l’horizon d’environ 30° pour se terminer un peu après l’ouest,
des arbres (à quelques dizaines de mètres) sur notre horizon ont fini par masquer le bolide à une hauteur
d’environ 15° par rapport à l’horizon, juste avant d’être masqué j’ai remarqué que quelques fragments
(deux ou trois) se sont séparés du bolide. La trajectoire me paraissait presque droite à tendance
plongeante, je n’ai pas remarqué de décélération visuellement notable</t>
  </si>
  <si>
    <t>03:35:00 (vers)</t>
  </si>
  <si>
    <t>30-15-?</t>
  </si>
  <si>
    <t>295-254</t>
  </si>
  <si>
    <t>PALACIOS</t>
  </si>
  <si>
    <t>José</t>
  </si>
  <si>
    <t>LES ANGLES</t>
  </si>
  <si>
    <t>04 30 44 69 05</t>
  </si>
  <si>
    <t>0-225</t>
  </si>
  <si>
    <t>Camping du Lac</t>
  </si>
  <si>
    <t>1/ Une ombre s'est approché (éteint), 2/ le phénomène s'est éclairé, une lumière qui avançait au ralenti (4s), 3/ le phénomène s'est à nouveau éteint et à poursuivi quelque peu sa route</t>
  </si>
  <si>
    <t>4s</t>
  </si>
  <si>
    <t>1/2 poing</t>
  </si>
  <si>
    <t>trainée verte très lumineuse avec des reflets rouges traverser le ciel du Nord au Sud, nous regardions vers l'Ouest</t>
  </si>
  <si>
    <t>Vers 3h30 ,forte lumière blanche à travers les volets roulants + observatio 3 à 4 sec d'une forme sphèrique + plutard deux détonations à une seconde d'intervalle</t>
  </si>
  <si>
    <t>3h30 vive lueur + 2sec plus tard a explosé avec un large halo vert s'est dégagé autour jusqu'à désintégration</t>
  </si>
  <si>
    <t>3h30 quelques sec  lumière blanche comme un gros projecteur + deux détonations lointaines coup sur coup+delai de 20 sec entre manisfestation lumineuse et bang</t>
  </si>
  <si>
    <t>observation filmée</t>
  </si>
  <si>
    <t xml:space="preserve">Heure du début de l'observation : Entre 3h30 et 3h40
Lieu d'observation : Castres 81100, rue Maillot
Coordonnées géographiques : 43.37N 02.13E
Trajectoire du bolide : Du Nord au Sud, nous n'avons pas vu le bolide apparaitre, seulement vu pendant sa course.
Luminosité du bolide : Aussi lumineux qu'une fusée de détresse, mais bien plus gros. Trés eblouissant. Restrée constante, a eclairé le ciel comme s'il se mettait a faire jour.
Durée de l'observation : Entre 5 et 10 secondes.
Couleur : Centre du bolide blanc aux contours bleus dégageant des etincelles.
Fragmentation : Non remarquée.
Autres détails : Apparaissait comme deux fois la pleine lune, allant plutot vite et laissant une trainée de lumière blanche derrière lui.
---
Quatre amis et moi, lors d'une soirée organisée chez l'un d'entre eux, avons passé la nuit dehors, dans la ville de Castres dans le Tarn. Aux environs de 3h30 du matin, nous avons pu observer une forte lumière dans le ciel (presque comme si le jour s'était subitement levé), suivi d'une sorte de boule de feu blanche et bleue traversant le ciel juste au dessus de notre maison, de laquelle s'échappait un flot d'étincelles rougeatres. Aprés avoir vu sur le site de LaDepeche.fr que nous n'étions pas les seuls a l'avoir vu, nous avons décidé de vous faire part de nos témoignages, en espérant que ceux-ci puissent vous aider. Nous avons d'abord pensé, en voyant le phénomène, à une comète, ou une fusée d'artifice. Mais aprés avoir fait quelques recherches, il s'est avéré que l'aspect du phénomène se rapprochait fortement d'un "bolide". </t>
  </si>
  <si>
    <t>?-225</t>
  </si>
  <si>
    <t>0-270</t>
  </si>
  <si>
    <t>153-180</t>
  </si>
  <si>
    <t>aurelien.boron@hotmail.fr</t>
  </si>
  <si>
    <t>06 59 32 67 36</t>
  </si>
  <si>
    <t>BORON</t>
  </si>
  <si>
    <t>Aurelien</t>
  </si>
  <si>
    <t>ROCHEFORT-DU-GARD</t>
  </si>
  <si>
    <t>5s</t>
  </si>
  <si>
    <t>4 impasse des bambous</t>
  </si>
  <si>
    <t>aux alentours de 3h30 mais l'horloge de ma voiture n'est pas précise... et je n'ai pas eu le réflexe de regarder précisément. Je sais que je suis partie de St Georges (proche Fumel) vers 3h10 et arrivée sur Cahors à 3h55 (j'habite à l'entrée de Cahors)
.pas de lieu précis car en pleine nature sur la route, je crois que c'était sur la portion droite entre Tournon d'agenais et Sauzet. trajectoire du sud ouest vers le nord est avec une courbe un peu descendante, le ciel s'étant éclairé tout d'abord, j'ai avancé ma tête près du volant pour regarder vers la haut et je l'ai vu passer à hauteur d'arbres (mais c'est difficile à évaluer... mon sentiment est que c'est passé bas.) plusieurs seconde puisque d'abord cette luminosité qui m'a fait avancer le nez pr observer et le passage de cette forme lunimeuse qui est passée très vite. 
verte avec une queue lumineuse en flamme
Pas de fragmentation: non un corps vert et la queue en flamme
pas de bang, pas de son, pas de détonation (car c'est ce à quoi on pense un feu d'artifice ou une fusée de détresse... mais comme il n'y a pas eu de détonation et que la courbe ne pouvait laisser penser à une fusée de détresse, je suis restée à me demander ce que cela pouvait être...) 
La forme lumineuse a disparu au loin, je me suis demandée si elle était tombée car sa courbe était descendante ou était sortie de mon champ de vision. Mais je n'ai pas entendu ni vu d'impact au sol.
Cela se passe en quelques secondes et l'étonnement est saisissant, on ne note pas les détails, on reste sur du ressenti.
Je crois que ce qui m'a surpris le plus c'est l'éclairage du ciel en vert d'autant que j'étais en pleine nature, sans autre voiture ni pollution lumineuse et l'absence de son.
Merci de me tenir informée de la suite de vos investigations si elles donnent quelquechose, car j'aimerai savoir ce que c'était si jamais on arrive à déterminer s'il s'agit d'une boule de feu, d'une météorite etc...
Bonnes recherches
--
Bonjour,
je viens de lire la Dépêche du Midi (article du 3/08 sur on a vu un ovni, Toulouse) et je voulais témoigner également. Je rentrais de chez mon filleul, sur la route entre Fumel et Cahors en passant par Sauzet, autour de 3h30 et alors que j'étais seule sur la route, j'ai vu le ciel s'éclairer en vert et j'ai ensuite vu passer ce que je décrirai comme une fusée de détresse mais de couleur verte et avec une queue en flamme. Cependant le trajet ne pouvait être celui d'une fusée car il était horizontal et non vertical, et c'était assez gros. De plus, c'était totalement silencieux, pas de son de tir comme pr un artifice. C'est exactement les mêmes réflexions et descriptions que dans l'article! Cela m'a donc incité à vous écrire pour confirmer la description.
Je l'ai ensuite vu disparaitre très vite au loin me laissant assez pantoise sur ce que j'avais pu voir. D'ailleurs à peine rentrée chez moi, j'ai fait une recherche sur internet me laissant dire que peut être était ce une météorite verte?
J'en ai parlé le lendemain matin à mon époux, en déplacement, car cela m'a vraiment surpris... 
Vous en souhaitant bonne réception
Bonne journée</t>
  </si>
  <si>
    <t>1cents €</t>
  </si>
  <si>
    <t>313.1</t>
  </si>
  <si>
    <t>313.1-250</t>
  </si>
  <si>
    <t>J ai vu au information que des personnes ont observé une meteroite mardi matin dans le midi-pyrennés.
Je pense avoir vu la meme chose qu eux mais j étais en espagne vers Girona.
Je roulais sur la C-65 en direction de Girona,exactement ici : 17243 Llambilles, Espagne lorsque,au alentour de 3h30,3h45;j ai vu une lueur verte;une boule verte avec une trainée rougeatre;dans le ciel qui passé d est en ouest,j ai d abord cru au phare d un avion,vu que l aeroport est proche,mais j ai vite compris que c etait une meteroite,j ai dit au passager qui était a coté de moi de regarder,il a juste eu le temp de voir l objet se desintégrer dans l atmosphére en plusieurs morceaux orange,rouge..
J ai pu observé pendant 7 a 8 seconde je pense.
J espere que ces information vous seront utiles.</t>
  </si>
  <si>
    <t>jeromedancla@hotmail.com</t>
  </si>
  <si>
    <t>DANCLA</t>
  </si>
  <si>
    <t>Jérôme</t>
  </si>
  <si>
    <t>la nuit de lundi à mardi j'ai observé un phénomène qui semble rejoindre celui observé à Toulouse.
Une boule incandescente, style feux d'artifice, assez volumineuse et lumineuse. Pas de bruit ni odeur. 
Le phénomène est apparue aux alentours des 3h du matin et a été observé depuis Pessac 33600 en Gironde. 
Depuis la rue des pays bas dans une direction rue des pays bas - rue bernard blier (dans le meme quartier) plan sur mappy...
Cordialement.</t>
  </si>
  <si>
    <t>PESSAC</t>
  </si>
  <si>
    <t xml:space="preserve">Rue des pays bas </t>
  </si>
  <si>
    <t>03:00 (alentours)</t>
  </si>
  <si>
    <t>06 23 62 41 70</t>
  </si>
  <si>
    <t xml:space="preserve">je souhaite apporter mon témoignage en rapport au évènement de la nuit de lundi a mardi. j habite mazamet et a ce moment la j étais au lac des st peyres au dessus de la commune du banquet ou je passer la nuit avec des amis quand vers 3h ou 3H30 du matin ns avons étais surpris par une intense lumière blanche qui nous éclairer comme en plein jour pendant environ 5 a 10 secondes nous arrivions a voir la rive face a nous sans aucun problème c est pour dire ! Nous n avons rien vu dans le ciel car la source de la lumière nous  était caché par la densité des bois . Et la rapidité du phénomène nous a tellement surpris que le temps de lever la tète tout étais terminé. </t>
  </si>
  <si>
    <t>03:00/03:30</t>
  </si>
  <si>
    <t>0.5° (grosse lune)</t>
  </si>
  <si>
    <t>0.25° (1/2 pleine lune)</t>
  </si>
  <si>
    <t>03:37:27</t>
  </si>
  <si>
    <t>je viens de voir la dêpèche du midi du 03/08/2011 et je voudrais apporter mon témoignage sur cette lumière que j'ai vu dans le ciel. je vis sur les coteaux de moissac (tarn&amp;garonne) et dans la nuit j'ai vu de ma fenètre orientée sud,  comme une explosion de lumière colorées, ça m'a fait pensé a un feux d'artifice silencieux suivie d'une trainée blanche ( comme si l'objet se désintégré,  parce qu'il y avait  comme des poussières blanches dans la trainée finale ) alors j'ai pensé a une météorique qui rentrait dans l'atmosphère puis se désintégrait
bonne recherche!!!</t>
  </si>
  <si>
    <t>En compagnie de deux amis, nous passions la nuit a trainer sur les marches qui bordent la plaine. Aucune consommation de drogues ni d'alcool. Nous étions tous les 3 debout, je me tenais en face à face avec un de mes amis tandis que l'autre cherchait des étoiles filantes dans le ciel. Tout à coup il nous hurle de regarder là haut et on se tourne rapidement et une lumière verte..et légèrement bleue glissait et scintillait dans le ciel et elle passa derrière de hauts arbres à côté de nous. La lumière qui se dégageait de cet "ovni" était très forte et éclairait le ciel et nos visages comme en pleins jour et une trainée la suivait, de la même couleur.</t>
  </si>
  <si>
    <t>06 87 36 24 46 / 06-08-25-69-54</t>
  </si>
  <si>
    <t xml:space="preserve">45 Chemin de Baraban, </t>
  </si>
  <si>
    <t>bolide apparu au Nord-Ouest, trajectoire horizontale plongeante vers le Sud-est, juste devant nous hauteur approximative 20 m.
Boule très lumineuse et incandescente couleur verte avec queue très lumineuse également. Luminosité constante, sans éblouissement, aspect d'une boule de feu à très haute t° se déplaçant.
boule incandescente à dominance verte avec queue incandescente plutôt blanche</t>
  </si>
  <si>
    <t xml:space="preserve">le ciel nuageux, devenu d'un seul coup blanc éclatant,tout le ciel que je voiyé était totalement blanc,pendant minimum 4 secondes (comme quand la foudre frappe), et la et apparu une boule de feu bleu, (comme le gaz a la gazinière) et une trainée blanche, comme une étoile filante, mais en beaucoup plus grosse 
</t>
  </si>
  <si>
    <t>25/30°</t>
  </si>
  <si>
    <t xml:space="preserve"> J'étais au volant de ma voiture sur la Départemental 75 route de Vienne - Commune de Chamagnieu 38460 - Entre le Chemin de l'Etra et le chemin de la chapelle 
D'après mon point de départ et ma direction, je l'est vue au SUD-OUEST (d'après une carte) dans le ciel haut de mon pare-brise face à moi (observé à l'intérieur de ma voiture en conduisant) puis à continuer sa direction sur ma gauche avec un angle plus près de 25 à 30° que de 45°en descendant plus vers le SUD, jusqu'a disparaitre derrière des petites colines. </t>
  </si>
  <si>
    <t>70/80</t>
  </si>
  <si>
    <t xml:space="preserve">Après lecture de la dépêche du Midi ce jour, concernant les "Objets Volants et phénomènes dans la nuit de Lundi a Mardi, je tenais à vous apporter mon témoignage :
 Nous campions cette nuit la à l'étang de la truite (Monts D'Olmes), mon beau père et moi, chacun dans sa tente,
Dans la nuit, mon beau père a remarqué une étrange lueur qui éclairait toute ma tente et a pensé que j avais allumé une lampe.
De mon côté, je ne dormais pas parce que ce jour la le vent soufflait très fort, et au même moment ma tente a été éclairée quelques secondes comme en plein jour, comme si un projecteur était braqué sur elle. J ai pensé à un éclair d autant plus que j avais entendu avant ou apres 2 grondements lointains.....
En lisant la dépêche ce jour plusieurs titres (Blagnac Albi Aigues Vives) concernant un étrange phénomène dont quelques détails ressemblent fortement à ce que nous avons pu voir ?
Je tenais à vous apporter mon témoignage au cas où il puisse vous apportez une information complémentaire,
</t>
  </si>
  <si>
    <t>MORAND</t>
  </si>
  <si>
    <t>Communications</t>
  </si>
  <si>
    <t xml:space="preserve">morand.com@gmail.com </t>
  </si>
  <si>
    <t>clocher de l'Eglise DU XIIème</t>
  </si>
  <si>
    <t>SAVIESE</t>
  </si>
  <si>
    <t>SU</t>
  </si>
  <si>
    <t>3s</t>
  </si>
  <si>
    <t xml:space="preserve">50° N 3° E Nord-EST-&gt; direction Sud-Ouest POINT APPARITION à + 90° VERTICALE, AU DESSUS DU CLOCHER DE L'EGLISE
Luminosité constante avec une décomposition du spectre  
RIEN A VOIR AVEC LE BRUIT D'UN ASTEROIDE OU D'UNE GROSSE MASSE RENTRANT DANS L'ATMOSPHERE COMME LE 17 FEVRIER 2002 à 19h40-&gt;UN BRUIT SOURD ET FURTIF </t>
  </si>
  <si>
    <t>339-225</t>
  </si>
  <si>
    <t xml:space="preserve">Dans la nuit de Lundi 01/08/11 au Mardi 02/08/11 deux de mes amis et moi-même avons décidé de nous installer dans un champ du hameau de la grande Blache afin d’observer les étoiles filantes. Aux environs de 03h30 du matin j’étais le seul réveillé quand j’ai aperçu ce qui semblait être une étoile filante banale. Mais après deux secondes d’observation celle-ci s’est transformée en une sorte de boule de feu de couleur bleue et orange suivie d’une grande traînée. Ce phénomène était extrêmement lumineux et a totalement embrasé le ciel en éclairant notre environnement qui était pourtant très sombre (aucun éclairage). A la vue de cela  j’ai secoué mes deux camarades qui se sont instantanément réveillé et ont pu constaté les derniers instants du phénomène. En effet après être apparu au nord ouest de notre position le phénomène semblait se diriger vers le sud, mais l’intensité de ce dernier et son altitude font que cette direction est peut être inexacte. La trajectoire était descendante, et j’ai perdu le visuel sur le PAN derrière la montagne du DORMILLOUSE  située au nord ouest de notre position sur la commune du LAUZET-UBAYE. Cependant après avoir disparu derrière la montagne le ciel est resté éclairé d’un bleu intense pendant au moins 3 secondes  ce qui nous (je n’étais plus le seul a observé puisque j’avais réveillé mes camarades) nous a fait pensé que le PAN s’était écrasé au niveau du col bas, situé au sud de la montagne du DORMILLOUSE. Puis soudainement la lumière s’est éteinte et la nuit a repris ses droits après environ 7 secondes d’observation.
 Etant passionné de ce genre de phénomène j’ai acheté tous les journaux de la presse locale (LA PROVENCE et LE DAUPHINE) du lendemain pour me renseigner mais aucun ne mentionnait l’événement. Mais aujourd’hui jeudi 4 août 2011 je suis rentré à mon domicile où j’ai accès à Internet. En recherchant Météorite dans Google j’ai trouvé divers article qui font état d’un phénomène identique à la même date et la même heure mais du coté de TOULOUSE. La seule différence avec les témoignages rapportés est que nous n’avons entendu ni bruit ni explosion en provenance du PAN. J’ai souhaitait témoigner sur ce phénomène afin d’aider le travail du GEIPAN en montrant que l’observation n’est pas limitée à la zone TOULOUSE, PERPIGNAN puisque nous nous trouvions dans la vallée de L’UBAYE dans les ALPES DE HAUTES PROVENCE . 
Comme dit ci-dessus je m’intéresse beaucoup aux PAN et au travail du GEIPAN. De plus je suis pilote et familier du milieu aéronautique. Ce PAN n’était en rien un avion ou en hélicoptère (absence feux de position où bruit, vitesse très rapide et trajectoire linéaire descendante). Ce n’était pas non plus un astre (mobilité). Et bien sur ce n’était pas un satellite (géostationnaire ou autre). Cela ressemblait plus à la rentrée dans l’atmosphère d’un corps sûrement de dimension impressionnante. 
Je me tiens à l’entière disposition du GEIPAN pour d’éventuelles informations supplémentaires et j’espère être tenu informé de l’aboutissement de votre investigation.        
</t>
  </si>
  <si>
    <t>très verticale</t>
  </si>
  <si>
    <t>Azimuts</t>
  </si>
  <si>
    <t>Directions</t>
  </si>
  <si>
    <t>presque verticale</t>
  </si>
  <si>
    <t>#</t>
  </si>
  <si>
    <t>&gt;85</t>
  </si>
  <si>
    <t>Dir_tmp</t>
  </si>
  <si>
    <t>relativement verticale</t>
  </si>
  <si>
    <t>quasi verticale</t>
  </si>
  <si>
    <t>Moy</t>
  </si>
  <si>
    <t>&gt;75</t>
  </si>
  <si>
    <t>relativement horizontale</t>
  </si>
  <si>
    <t>pratiquement verticale</t>
  </si>
  <si>
    <t>PreV</t>
  </si>
  <si>
    <t>PraV</t>
  </si>
  <si>
    <t>ProV</t>
  </si>
  <si>
    <t>TreV</t>
  </si>
  <si>
    <t>QuaV</t>
  </si>
  <si>
    <t>RelV</t>
  </si>
  <si>
    <t>RelH</t>
  </si>
  <si>
    <t>OUI</t>
  </si>
  <si>
    <t>Prenom</t>
  </si>
  <si>
    <t>fortement vertical</t>
  </si>
  <si>
    <t>verticale prononcée</t>
  </si>
  <si>
    <t>Vpro</t>
  </si>
  <si>
    <t>Bruit</t>
  </si>
  <si>
    <t>Dir Moy</t>
  </si>
  <si>
    <t>Tel</t>
  </si>
  <si>
    <t>Site</t>
  </si>
  <si>
    <t>Mail</t>
  </si>
  <si>
    <t>Ville</t>
  </si>
  <si>
    <t>CP</t>
  </si>
  <si>
    <t>Pays</t>
  </si>
  <si>
    <t>Dpt</t>
  </si>
  <si>
    <t>Latitude</t>
  </si>
  <si>
    <t>Longitude</t>
  </si>
  <si>
    <t>Nom</t>
  </si>
  <si>
    <t>Description</t>
  </si>
  <si>
    <t>Dir2</t>
  </si>
  <si>
    <t>A1</t>
  </si>
  <si>
    <t>A2</t>
  </si>
  <si>
    <t>proche de la verticale</t>
  </si>
  <si>
    <t>Dir1</t>
  </si>
  <si>
    <t>Az1</t>
  </si>
  <si>
    <t>Az2</t>
  </si>
  <si>
    <t>Inclin/Horiz.</t>
  </si>
  <si>
    <t>~90</t>
  </si>
  <si>
    <t>ID</t>
  </si>
  <si>
    <t>&gt;80</t>
  </si>
  <si>
    <t>CARTIER</t>
  </si>
  <si>
    <t>Lionel</t>
  </si>
  <si>
    <t>NON</t>
  </si>
  <si>
    <t>LACASSAGNE</t>
  </si>
  <si>
    <t>Franck</t>
  </si>
  <si>
    <t>ALBI</t>
  </si>
  <si>
    <t>COLOMBIE</t>
  </si>
  <si>
    <t>Thierry</t>
  </si>
  <si>
    <t>CASTRES</t>
  </si>
  <si>
    <t>JOLLY</t>
  </si>
  <si>
    <t>SAINT-GEORGES</t>
  </si>
  <si>
    <t>LECOUILLARD</t>
  </si>
  <si>
    <t>Alexandre</t>
  </si>
  <si>
    <t>TOULOUSE</t>
  </si>
  <si>
    <t>BORGHINI</t>
  </si>
  <si>
    <t>Marion</t>
  </si>
  <si>
    <t>GOMEZ</t>
  </si>
  <si>
    <t>Zelia</t>
  </si>
  <si>
    <t>AUTERIVE</t>
  </si>
  <si>
    <t>CREST</t>
  </si>
  <si>
    <t>FAVRE</t>
  </si>
  <si>
    <t>Frédéric</t>
  </si>
  <si>
    <t>DUPOUEY</t>
  </si>
  <si>
    <t>Michel</t>
  </si>
  <si>
    <t>AUCH</t>
  </si>
  <si>
    <t>LEQUEUX GRUNINGER</t>
  </si>
  <si>
    <t>Martin</t>
  </si>
  <si>
    <t>ARIEGE</t>
  </si>
  <si>
    <t>LAMBERT</t>
  </si>
  <si>
    <t>Aurélie</t>
  </si>
  <si>
    <t>Geoffroy</t>
  </si>
  <si>
    <t>DJENANE</t>
  </si>
  <si>
    <t>DIDIER</t>
  </si>
  <si>
    <t>RODEZ</t>
  </si>
  <si>
    <t>œil de chat blanc intense avec lumlière vert bleu turquoise derrière</t>
  </si>
  <si>
    <t>Cécile</t>
  </si>
  <si>
    <t>ENTRE FUMEL ET CAHORS</t>
  </si>
  <si>
    <t>OLIER</t>
  </si>
  <si>
    <t>LAGARRIGUE</t>
  </si>
  <si>
    <t>03:35</t>
  </si>
  <si>
    <t>03:30/03:40</t>
  </si>
  <si>
    <t>03:30 (env)</t>
  </si>
  <si>
    <t>PUBELLIER</t>
  </si>
  <si>
    <t>Jean-Michel</t>
  </si>
  <si>
    <t>jean-michel.pubellier@aviation-civile.gouv.fr</t>
  </si>
  <si>
    <t>RADARS</t>
  </si>
  <si>
    <t>TRAPP</t>
  </si>
  <si>
    <t>Sébastien</t>
  </si>
  <si>
    <t>David</t>
  </si>
  <si>
    <t>Laurent</t>
  </si>
  <si>
    <t>MOISSAC</t>
  </si>
  <si>
    <t>lrzo8@yahoo.fr</t>
  </si>
  <si>
    <t>RENOTTE URRUTY</t>
  </si>
  <si>
    <t>renotte.urruty@hotmail.fr</t>
  </si>
  <si>
    <t>martin.lequeux.gruninger@gmail.com</t>
  </si>
  <si>
    <t>frederic.favre8@wanadoo.fr</t>
  </si>
  <si>
    <t>04 75 40 04 13</t>
  </si>
  <si>
    <t>06 87 77 45 87</t>
  </si>
  <si>
    <t>michel.dupouey@wanadoo.fr</t>
  </si>
  <si>
    <t>26, rue Descoins Tinard</t>
  </si>
  <si>
    <t>Heure début</t>
  </si>
  <si>
    <t>djenane.geoffroy@hotmail.fr</t>
  </si>
  <si>
    <t>la.pachole@orange.fr</t>
  </si>
  <si>
    <t>5, impasse Sainte-Barbe</t>
  </si>
  <si>
    <t>COURTY</t>
  </si>
  <si>
    <t>Florian</t>
  </si>
  <si>
    <t>courty.florian@hotmail.fr</t>
  </si>
  <si>
    <t>GARCIA</t>
  </si>
  <si>
    <t>Grergory</t>
  </si>
  <si>
    <t>garcia_g@live.fr</t>
  </si>
  <si>
    <t>LA DEPECHE</t>
  </si>
  <si>
    <t>ALBIREO</t>
  </si>
  <si>
    <t>DRILLON</t>
  </si>
  <si>
    <t>Julien</t>
  </si>
  <si>
    <t>julien.drillon@gmail.com</t>
  </si>
  <si>
    <t>Stéphane</t>
  </si>
  <si>
    <t>slounas@free.fr</t>
  </si>
  <si>
    <t>06 82 65 36 11</t>
  </si>
  <si>
    <t>Elodie</t>
  </si>
  <si>
    <t>CATARINE</t>
  </si>
  <si>
    <t>loli_jay82@msn.com</t>
  </si>
  <si>
    <t>LOISEAU</t>
  </si>
  <si>
    <t>Vincent</t>
  </si>
  <si>
    <t>vivince81@hotmail.fr</t>
  </si>
  <si>
    <t>Lieu d'observation</t>
  </si>
  <si>
    <t>BANQUET</t>
  </si>
  <si>
    <t>Au dessus du lac de Saint-Peyres</t>
  </si>
  <si>
    <t>BELIN-BELIET</t>
  </si>
  <si>
    <t>SAINT-MEDARD EN JALLES</t>
  </si>
  <si>
    <t>LLAMBILLES</t>
  </si>
  <si>
    <t>COUDERC</t>
  </si>
  <si>
    <t>Pauline</t>
  </si>
  <si>
    <t>FEL</t>
  </si>
  <si>
    <t>pouline.couderc@laposte.net</t>
  </si>
  <si>
    <t>NOGIER</t>
  </si>
  <si>
    <t>Marie-Béatrice</t>
  </si>
  <si>
    <t>12, rue de la Dalbade</t>
  </si>
  <si>
    <t>06 10 32 57 12</t>
  </si>
  <si>
    <t>beamino@yahoo.fr</t>
  </si>
  <si>
    <t>bernard-antoine@live.fr</t>
  </si>
  <si>
    <t>JAN</t>
  </si>
  <si>
    <t>Bernard</t>
  </si>
  <si>
    <t>RAYNAUD</t>
  </si>
  <si>
    <t>LIMOUX</t>
  </si>
  <si>
    <t>seb.raynaud@wanadoo.fr</t>
  </si>
  <si>
    <t>HOLLARD</t>
  </si>
  <si>
    <t>massalet@yahoo.fr</t>
  </si>
  <si>
    <t>VALENCE SUR BAISE</t>
  </si>
  <si>
    <t>Philippe (Sophie)</t>
  </si>
  <si>
    <t>LACROUX</t>
  </si>
  <si>
    <t>llic@live.fr</t>
  </si>
  <si>
    <t>Etang des truites</t>
  </si>
  <si>
    <t>MONTFERRIER LES MONTS D'OLMES</t>
  </si>
  <si>
    <t>06 13 04 49 85</t>
  </si>
  <si>
    <t>LA TOUR-DU-CRIEU</t>
  </si>
  <si>
    <t>06 12 17 15 52</t>
  </si>
  <si>
    <t>RABASTENS</t>
  </si>
  <si>
    <t>malube@me.com</t>
  </si>
  <si>
    <t>ALBOUY</t>
  </si>
  <si>
    <t>Magali</t>
  </si>
  <si>
    <t>dieu.family@orange.fr</t>
  </si>
  <si>
    <t>DIEU</t>
  </si>
  <si>
    <t>Nathalie</t>
  </si>
  <si>
    <t>COGNET</t>
  </si>
  <si>
    <t>jean.michel.cognet@orange.fr</t>
  </si>
  <si>
    <t>LA GOUTELLE</t>
  </si>
  <si>
    <t>CLEMENT</t>
  </si>
  <si>
    <t>Marie-Dominique</t>
  </si>
  <si>
    <t>mdclement@sfr.fr</t>
  </si>
  <si>
    <t>4, rue Jean-Mermoz</t>
  </si>
  <si>
    <t>06 16 63 62 14</t>
  </si>
  <si>
    <t>ANZALONE</t>
  </si>
  <si>
    <t>Aurélien</t>
  </si>
  <si>
    <t>SAINT-MAXIMIN LA SAINTE BAUME</t>
  </si>
  <si>
    <t>kozlowsky.denis@sfr.fr</t>
  </si>
  <si>
    <t>KOZLOWSKY</t>
  </si>
  <si>
    <t>Denis</t>
  </si>
  <si>
    <t>CARCASSONNE</t>
  </si>
  <si>
    <t>Taille app.</t>
  </si>
  <si>
    <t>CHABONS</t>
  </si>
  <si>
    <t>BARANI</t>
  </si>
  <si>
    <t>Marie-Pierre</t>
  </si>
  <si>
    <t>marie.pierre.aim@orange.fr</t>
  </si>
  <si>
    <t>REY</t>
  </si>
  <si>
    <t>Joël</t>
  </si>
  <si>
    <t>1, rue victor Hugo</t>
  </si>
  <si>
    <t>DUSSERRE</t>
  </si>
  <si>
    <t>Jean-Luc</t>
  </si>
  <si>
    <t>jeanluc.dusserre@sfr.fr</t>
  </si>
  <si>
    <t>Ferme Lanissou</t>
  </si>
  <si>
    <t>VILLASAVARY</t>
  </si>
  <si>
    <t>Emilie</t>
  </si>
  <si>
    <t>DELLE-VEDOVE</t>
  </si>
  <si>
    <t>CASSAGNES-BEGHONES</t>
  </si>
  <si>
    <t>27a</t>
  </si>
  <si>
    <t>27b</t>
  </si>
  <si>
    <t>Olivier</t>
  </si>
  <si>
    <t>GOSSELIN</t>
  </si>
  <si>
    <t>BARJAC</t>
  </si>
  <si>
    <t>Arguin</t>
  </si>
  <si>
    <t>06 03 11 04 26</t>
  </si>
  <si>
    <t>fredolive777@hotmail.fr</t>
  </si>
  <si>
    <t>OUI (2)</t>
  </si>
  <si>
    <t>FROUZINS</t>
  </si>
  <si>
    <t>2, impasse Danton</t>
  </si>
  <si>
    <t>CASTELDO</t>
  </si>
  <si>
    <t>Catherine</t>
  </si>
  <si>
    <t>cathaudim@orange.fr</t>
  </si>
  <si>
    <t>RIUS</t>
  </si>
  <si>
    <t>William</t>
  </si>
  <si>
    <t>81, route de Colomiers</t>
  </si>
  <si>
    <t>CORNEBARRIEU</t>
  </si>
  <si>
    <t>GRENIER</t>
  </si>
  <si>
    <t>Vu PAN</t>
  </si>
  <si>
    <t>BORDEAUX</t>
  </si>
  <si>
    <t>06 63 10 40 32</t>
  </si>
  <si>
    <t>59, rue du mirail</t>
  </si>
  <si>
    <t>floriangrenier@hotmail.com</t>
  </si>
  <si>
    <t>03:29 (vers)</t>
  </si>
  <si>
    <t>30t avenue Blaise Pascal</t>
  </si>
  <si>
    <t>LOUNAS</t>
  </si>
  <si>
    <t>SELVA</t>
  </si>
  <si>
    <t>CHAMAGNIEU</t>
  </si>
  <si>
    <t>D75, route de Vienne</t>
  </si>
  <si>
    <t>franck.selva@sfr.fr</t>
  </si>
  <si>
    <t>06 32 82 04 61</t>
  </si>
  <si>
    <t>bad_chick@hotmail.fr</t>
  </si>
  <si>
    <t>06 48 48 57 74 / 05 53 95 25 93</t>
  </si>
  <si>
    <t>AGEN</t>
  </si>
  <si>
    <t>Rue des îles</t>
  </si>
  <si>
    <t>LOCHE</t>
  </si>
  <si>
    <t>Morgane</t>
  </si>
  <si>
    <t>GRACZYK</t>
  </si>
  <si>
    <t>Robert</t>
  </si>
  <si>
    <t>06 30 58 74 83</t>
  </si>
  <si>
    <t>robert.graczyk@orange.fr</t>
  </si>
  <si>
    <t>Vu Fragmentation</t>
  </si>
  <si>
    <t>???</t>
  </si>
  <si>
    <t>Nicolas</t>
  </si>
  <si>
    <t>TEILLARD</t>
  </si>
  <si>
    <t>nicolasteillard@gmail.com</t>
  </si>
  <si>
    <t>Entre SOUILLAC et AIRE DE REPOS JARDIN DES CAUSSES</t>
  </si>
  <si>
    <t>06 31 54 42 95</t>
  </si>
  <si>
    <t>entre LAFRANCAISE et MONTAUBAN</t>
  </si>
  <si>
    <t>lionel83@hotmail.fr</t>
  </si>
  <si>
    <t>N7</t>
  </si>
  <si>
    <t>FLASSANS SUR ISSOLE</t>
  </si>
  <si>
    <t>FR</t>
  </si>
  <si>
    <t>ES</t>
  </si>
  <si>
    <t>Très bas sur l'horizon</t>
  </si>
  <si>
    <t>0-180</t>
  </si>
  <si>
    <r>
      <t xml:space="preserve">CORRESPONDANCES AVEC LES </t>
    </r>
    <r>
      <rPr>
        <b/>
        <sz val="10"/>
        <rFont val="Arial"/>
        <family val="2"/>
      </rPr>
      <t>INCLINAISONS</t>
    </r>
  </si>
  <si>
    <r>
      <t xml:space="preserve">CORRESPONDANCES AVEC LES </t>
    </r>
    <r>
      <rPr>
        <b/>
        <sz val="10"/>
        <rFont val="Arial"/>
        <family val="2"/>
      </rPr>
      <t>SITES</t>
    </r>
    <r>
      <rPr>
        <sz val="10"/>
        <rFont val="Arial"/>
        <family val="2"/>
      </rPr>
      <t xml:space="preserve"> </t>
    </r>
  </si>
  <si>
    <t>&lt;10</t>
  </si>
  <si>
    <t>&lt;15</t>
  </si>
  <si>
    <t>un objet brillant de couleur blanc ayant pour diamètre approximatif, bras tendu devant soi, l'épaisseur d'un demi doigt.
L'observation a duré 5 secondes environ: objet sphérique brillant se déplaçant à vive allure (2s), apparition d'une trainée lumineuse de couleur orange d'une longueur de 6 fois le diamètre de l'objet observé (2s), observation d'un énorme halot lumineux à l'horizon faisant penser à une explosion et éclairant un tiers de l'horizon (1s)</t>
  </si>
  <si>
    <t>06 17 39 97 04</t>
  </si>
  <si>
    <t>J'ai vu une trainée lumineuse très importante (beaucoup plus important que des étoiles filantes) qui m'a semblée très grosse […] cette dernière avait une orientation NORD vers le SUD, etlle est apparue vers une hauteur de 50° 60° plein nord puis a abalayé une partie du ciel pour disparaitre idem vers les 50° 60° plein sud. Je peux exactement décrire la direction par rapport à la situation de ma maison. Concernant la hauteur au zenith de l'observation celle-ci était de 70-80° direction plein EST, j'ai été obligé de lever la tête complètement. La luminosité m'a semblé plus important en fin de trajectoire avec une sorte de dispersion.</t>
  </si>
  <si>
    <t>03:30/03:35</t>
  </si>
  <si>
    <t>francklacassagne@free.fr</t>
  </si>
  <si>
    <t>35-145</t>
  </si>
  <si>
    <t>1/2 doigt</t>
  </si>
  <si>
    <t>05 63 35 43 73</t>
  </si>
  <si>
    <t>Se trouvait entre Lautrec et Castres (à son poste de travail denêtre ouverte) a vu une grande lumière qui descendait très vite, blanche, plutôt jaune, est alors sorti et au bout de trois ou 4 minutes a entendu DEUX bruits d'explosion au lointain. D'après lui est parti vers l'ouest.</t>
  </si>
  <si>
    <t>entre LAUTREC et CASTRES</t>
  </si>
  <si>
    <t>09 74 76 78 90</t>
  </si>
  <si>
    <t>A vu pendant 3 secondes un objet vert bleu suivi d'une traine jaune. Trente secondes plus tard endtend une détonation bien loin.</t>
  </si>
  <si>
    <t>(1) +30s</t>
  </si>
  <si>
    <t>cagouille69@gmail.com</t>
  </si>
  <si>
    <t>06 13 90 25 11</t>
  </si>
  <si>
    <t>BLAGNAC</t>
  </si>
  <si>
    <t>Aéroport de blagnac</t>
  </si>
  <si>
    <t>marionborghini@gmail.com</t>
  </si>
  <si>
    <t>06 50 78 95 87</t>
  </si>
  <si>
    <t>45, rue Saint Roch</t>
  </si>
  <si>
    <t>?-147.1</t>
  </si>
  <si>
    <t>A 3h35 du matin, le mardi 2 août installée dans mon canapé, j'observe par la fenêtre que le ciel s'éclairci et m'étonne que le jour se lève déjà. Une "boule de feu" apparait. Étant à l'intérieur de mon appartement, ; je ne peux dire si un bruit ou une odeur l'accompagnait, elle se dirige vers le sol, se sépare en deux parties bien distinctes et disparaît. Je me suis alors approché de la fenêtre pour voir si l'objet en tombant n'avait pas incendié un lieu a loin, mais rien. Un ami résidant dans le même quartier me soutient qu'il a également vu le phénomène et un bruit, un "boom" accompagna son atterrissage.
[Le phénomène s'apparentait à] un gros point lumineux ; une boule incandescante de couleur jaune en son centre et aux contours rouges ; suivi d'une traine aux même couleurs mais plus " fumeuse ". Puis "une partie" tout aussi lumineuse s'en est détachée et disparu presque instantanément. la partie la plus importante continua sa chute, mais la source lumineuse disparu avant de toucher le sol.</t>
  </si>
  <si>
    <t>crayon à papier</t>
  </si>
  <si>
    <t>zelia31@hotmail.fr</t>
  </si>
  <si>
    <t>06 15 72 03 14</t>
  </si>
  <si>
    <t>?</t>
  </si>
  <si>
    <t>(1) +10/15s</t>
  </si>
  <si>
    <t>(2) +3/4 mn</t>
  </si>
  <si>
    <t>ballon de hand ball</t>
  </si>
  <si>
    <t>une lumière intense à éclairé le ciel (au début je me suis demandé qui avait allumé une lumière aussi violente) quand j'ai vu cette boule blanche avec une lumière bleu verte. Ca a duré 2 voir 3 secondes puis plus rien. Tous les chiens se sont mis à aboyer puis 10 à 15 secondes après un gros BOUM !!!
Forme ronde et très lumineuse, comme un boule de feu blanche</t>
  </si>
  <si>
    <t>348-145</t>
  </si>
  <si>
    <t>53-114</t>
  </si>
  <si>
    <t>Nous avons vu tomber un météorite à 03h32 couleur vert (cœur) orange le contour aussi grosse que celle de Bretagne observation 4 secondes direction sud par rapport à la genarmerie de Crest d'autres personnes du travail l'on vu</t>
  </si>
  <si>
    <t>Durée (s)</t>
  </si>
  <si>
    <t>A côté d'Auch</t>
  </si>
  <si>
    <t>?-180</t>
  </si>
  <si>
    <t>(-) 03:37:27 - 03:37:29 (pic)-  3:37:37 (fin)</t>
  </si>
  <si>
    <t>J'étais en train de regarder un film, avec un faible niveau sonore, lorsque soudain, à exactement 3h37mn27sec (heure synchronisée avec Internet), j'ai entendu un bruit très sourd, venant apparement de très loin, j'ai d'abord pensé au tonner, mais cela n'y ressemblait pas, cela vait plutôt l'air d'une grosse explosion loingaine. Ou bien du passage du mur du son par un avion. En tout cas ce son avait une apparence d'onde de choc. 3:37:27. Vibrations croissantes et bourdonnement. 3:37:29. Pic sonore semblable à une explosion suivi d'une dissipation du son 3:37:37: Activité sonore revenue à la normale</t>
  </si>
  <si>
    <t>06 03 08 78 19</t>
  </si>
  <si>
    <t>3/4s</t>
  </si>
  <si>
    <t>2/5s</t>
  </si>
  <si>
    <t>6s</t>
  </si>
  <si>
    <t>20s</t>
  </si>
  <si>
    <t>2s</t>
  </si>
  <si>
    <t>(1) +40s</t>
  </si>
  <si>
    <t>aurelielambert@laposte.net</t>
  </si>
  <si>
    <t>(1) +60s</t>
  </si>
  <si>
    <t xml:space="preserve">J'étais à mon domicile, à l'intérieur où nous avons de grandes fenêtres Velux sur le toit. J'étais assoupie et une grande lumière blanche m'a réveillé vers 3h30. J'ai regardé par le Velux et j'ai vu cette lumière blanche très intense. J'ai pensé à un projecteur de recherche dont sont équipés les hélicoptères. Sauf qu'immédiatement après, il n'y a eu aucun bruit, ni d'avions, ni d'hélicoptères. C'est cela qui m'a le plus étonnée. La durée d'exposition de la lumière a été très courte pas plus de 5 secondes. J'ai entendu ensuite, peut-être une minute après, un bruit d'explosion sourd. </t>
  </si>
  <si>
    <t>horizontal</t>
  </si>
  <si>
    <t>50, rue Maillot</t>
  </si>
  <si>
    <t>1° (2x pleine lune)</t>
  </si>
  <si>
    <t>?-135</t>
  </si>
  <si>
    <t>Bruit sourd suivi d'une lumière blanche, entre caché par un platane, quelques 5 secondes je pense, l'ombre de la maison sur le sol a disparu ainsi que le bruit</t>
  </si>
  <si>
    <t>sbsdidier@free.fr</t>
  </si>
  <si>
    <t>?-158</t>
  </si>
  <si>
    <t>03:32 (GPS)</t>
  </si>
  <si>
    <t>LEENDERS</t>
  </si>
  <si>
    <t>Jack</t>
  </si>
  <si>
    <t xml:space="preserve">La nuit de lundi à mardi, au camping de La Serre, une partie des vacanciers a été réveillée par une explosion en pleine nuit, vers 3 heures 30 du matin, rapporte La Dépêche.
A vu dans le ciel une boule de feu qui a explosé en plein vol au-dessus du camping, et s'est séparée en quatre ou cinq fragments. Lesquels ont continué sur la trajectoire de la boule de feu avant de disparaître à l'horizon, suivant une trajectoire ouest-est.
Elle était très lumineuse, une lumière blanche. Arrivée à la verticale du camping elle a semblé devenir encore plus lumineuse puis elle a explosé en quatre ou cinq morceaux qui ont pris une couleur rouge ou jaune. Les morceaux ont continué sur la même trajectoire que la boule et ont disparu à l'horizon. À ce que l'on a pu déterminer la boule lumineuse suivait une trajectoire ouest-est, les morceaux ont disparu dans la direction de Chalabre -Bélesta. </t>
  </si>
  <si>
    <t>270-90</t>
  </si>
  <si>
    <t>Camping Lasserre</t>
  </si>
  <si>
    <t>AIGUES-VIVES</t>
  </si>
  <si>
    <t>4/5</t>
  </si>
  <si>
    <t>03:40</t>
  </si>
  <si>
    <t>D3</t>
  </si>
  <si>
    <t>C65 (vers Girona)</t>
  </si>
  <si>
    <t>plusieurs</t>
  </si>
  <si>
    <t>45-225</t>
  </si>
  <si>
    <t>90-270</t>
  </si>
  <si>
    <t>Dans un salon à travers une baie vitrée, flash presque pleine lune env 90°. 20° d'altitude. Boule blanche contours et trainée verte env 2-3sec</t>
  </si>
  <si>
    <t>90-130</t>
  </si>
  <si>
    <t>03:30</t>
  </si>
  <si>
    <t>Centre Hospitalier</t>
  </si>
  <si>
    <t>je suis retournée dans notre salle de soin (grande salle avec plusieurs fenetres) après avoir refermée la porte J'ai vu une ligne pointillée verte et verticale (c'était une lige nette qui partageait le ciel en deux)</t>
  </si>
  <si>
    <t>j'ai aperçu un phénomène lumineux qui a illuminé le ciel pendant approximativement 10 secondes c'était un objet d'une lumière bleu blanche avec une trainée de feu rouge orangée qui se dirigeait de Aurillac vers Rodez. Puis c'est disparu derrière la colline et tout est redevenu sombre.</t>
  </si>
  <si>
    <t>342-175</t>
  </si>
  <si>
    <t xml:space="preserve">je suis allée sur ma terrasse orientée sud-ouest-ouest, située au 4ème et dernier étage dans mon immeuble du centre ville. Je n'avais pas allumé la lumière pour ne pas gêner la personne qui dormati dans ma chambre. Tout à coup il a fait plein jour sur ma terrasse, j'ai cru que quelqu'un avait allumé la terrasse aussi je me suis brutalement retournée et ait pu constater que la lumière venait du ciel, j'ai vu une sorte de boule lumineuse (jaune) de la taille d'une très grosse lune décrire une course vers le sud-est et dorparaitre cachée derrière l'immeuble contigu un peu plus haut que le mieu. PLus précisément j'ai eu l'impression de voir la boule et sa trainée en même temps. </t>
  </si>
  <si>
    <t>&lt; 03:40</t>
  </si>
  <si>
    <t>je pense, sud ouest en direction de Toulouse. La luminosité est restée constante tout au long de la trajectoire environ 3/4 secondes. De plusieurs couleurs, vert, orange, jaune… Non, pas de fragmentations, seulement une queue. Puis un bruit sourd comme l'orage</t>
  </si>
  <si>
    <t>j'ai vu cette lumière verte que j'ai décrite comme une fusée d'artifice</t>
  </si>
  <si>
    <t>(2)</t>
  </si>
  <si>
    <t>Nous avons été réveillé par un bruit que nous avons tout deux qualifié d'explosion. Il était 3h35.</t>
  </si>
  <si>
    <t>06 78 66 27 84</t>
  </si>
  <si>
    <t>90-?</t>
  </si>
  <si>
    <t>147.1</t>
  </si>
  <si>
    <t>Nb_objects</t>
  </si>
  <si>
    <t>Trajectory</t>
  </si>
  <si>
    <t>35.68</t>
  </si>
  <si>
    <t>ISSERTEAUX</t>
  </si>
  <si>
    <t>P</t>
  </si>
  <si>
    <t>LAFORET</t>
  </si>
  <si>
    <t>Serge</t>
  </si>
  <si>
    <t>serge_laforet@yahoo.fr</t>
  </si>
  <si>
    <t>BEAUMONT-LES-VALENCE</t>
  </si>
  <si>
    <t>6''24''' (164 images)</t>
  </si>
  <si>
    <t>227.634</t>
  </si>
  <si>
    <t>18.3-11.8-6.15</t>
  </si>
  <si>
    <t>250-238.166-227.634</t>
  </si>
  <si>
    <t>212.03-205-200.95</t>
  </si>
  <si>
    <t>21.43-10.79-3.77</t>
  </si>
  <si>
    <t>212.03</t>
  </si>
  <si>
    <t>200.95</t>
  </si>
  <si>
    <t>(212.03,21.43,0),(205,10.79,0),(200.95,3.77,0)</t>
  </si>
  <si>
    <t>(250,18.3,0),(238.166,11.8,0),(227.634,6.15,0)</t>
  </si>
  <si>
    <t>?-235</t>
  </si>
  <si>
    <t>N/A</t>
  </si>
  <si>
    <t>Nous avons été témoins en sortant de la Goutelle d'un bolide extrêmement lumineux droit devant nous. Je n'avais encore jamais rien vu de pareil ni d'approchant. Heure: 3h34:30s (à 15s près) 
Lieu de l'observation: sortie Ouest de La Goutelle, direction Pontaumur 2°44'52''E et 45°50'20''N. Direction du bolide: droit dans l'axe de la voiture donc ouest</t>
  </si>
  <si>
    <t>150-?</t>
  </si>
  <si>
    <t>petit pois</t>
  </si>
  <si>
    <t>GUILLE</t>
  </si>
  <si>
    <t>Arnaud</t>
  </si>
  <si>
    <t>03:30 (vers)</t>
  </si>
  <si>
    <t>Nous sommes de Gabarret dans les Landes et nous aussi nous avons vu la comète qui a traversé le ciel mardi vers 3h30 du matin.
Elle était de couleur vert/ jaune et il y a eu une fragmentation à la fin de son passage comme si elle avait explosé en vol…</t>
  </si>
  <si>
    <t>arnaud.guille@hotmail.fr</t>
  </si>
  <si>
    <t xml:space="preserve">soresho@aol.com </t>
  </si>
  <si>
    <t>COLOMIERS</t>
  </si>
  <si>
    <t>GABARRET</t>
  </si>
  <si>
    <t>J'ai lu sur la depeche du midi, qu'un ovni a été vu sur Toulouse cette nuit la et on parle aussi d'une détonation. J'habite Carcassonne dans l'Aude, et je apporte mon temoignage car cette détonation m'a reveillée a 3h 36 cette nuit la !
Nous somme a une centaine de kilometre de Toulouse.Je pense que cette petite precision n'est pas négligeable.</t>
  </si>
  <si>
    <t>pierre.tableau@gadz.org</t>
  </si>
  <si>
    <t>TABLEAU</t>
  </si>
  <si>
    <t>Pierre</t>
  </si>
  <si>
    <t xml:space="preserve"> J’étais dehors la nuit depuis quelques minutes, la nuit du 01 au 02 août 2011, assise en train de boire mon café de milieu de nuit.
Je ne regardais pas le ciel. La seule lumière intérieure allumée était celle de la hotte de la cuisine derrière moi
Une clarté soudaine m’a fait lever les yeux, j’ai d’abord vu une bande de ciel s’éclairer, immédiatement après une grosse boule plus claire mais  beaucoup plus lumineuse qu’une étoile est passée à vive allure. Le tout a duré 3 secondes grand maximum.
Cette boule était dans une bande de ciel bleu éclairé comme en plein jour. Une grande clarté la précédait et la suivait.
Elle est arrivée derrière moi, cachée par le toit de la maison et a disparu derrière le stade de rugby Pierre Antoine, donc direction sud-ouest/nord-est.
Elle n’était accompagnée d’aucun bruit, sans la subite clarté je ne l’aurais pas vue.
Elle était bien plus basse que les étoiles et bien plus grosse comme un petit pois comparé à un melon.
Elle a mis approximativement 2-3 secondes pour parcourir 200m
je n’ai pas noté de couleur verte, j’ai vu l’objet rester identique, seulement se déplacer rapidement, rien devant, ni autour, ni derrière, il éclairait une partie du ciel comme en plein jour
la sphère est restée bien visible, ne s’est pas déformée
elle n’avait pas de queue derrière, ses contours étaient très nets
</t>
  </si>
  <si>
    <t>45-235</t>
  </si>
  <si>
    <t>santinijeanrene@yahoo.fr</t>
  </si>
  <si>
    <t xml:space="preserve">bonjour, je vous contact car dans la nuit de lundi a mardi vers 3h45 a Marseille sur la route de la gineste en rentrant de cassis, arrivée a l'entrée de Marseille depuis la colline moi et mon ami avant vu dans le ciel une boule de feu descendre assez vite au dessus du quartier de luminy. au fur et a mesure de sa descente elle s'éteignait. elle etait elle etait de couleur bleu verte rouge blanc comme ci elle etait rempli de gaz.
</t>
  </si>
  <si>
    <t xml:space="preserve">Jean René </t>
  </si>
  <si>
    <t>SANTINI</t>
  </si>
  <si>
    <t>Je viens de prendre connaissance d'un article sur La Dépêche au sujet de la "météorite". Il se trouve que j'ai été moi même réveillée en pleine nuit par une forte détonation dans la nuit de lundi à mardi, instinctivement j'ai regardé mon réveil, il était 3h35. Pour information, j'habite à Colomiers et cette nuit là il y a eu un fort orage, cependant la détonation a été telle qu'un coup de foudre aurait certainement fait de gros dégâts (aucun article à ce sujet).
J'espère que mon témoignage pourra vous servir.
Salutations</t>
  </si>
  <si>
    <t>J’habite Limoux, dans l’Aude, et je confirme que dans la nuit de lundi à mardi, il était à peine plus de 3h30 à mon radio réveil, nous avons vu le ciel s’éclaircir fortement pendant quelques secondes (3 ? 4 ?), une couleur jaune/verdâtre, tout le ciel était éclairé (très différent d’un éclair).
Ensuite, il s’est écoulé un certain temps, je dirais une bonne trentaine de seconde, et il y a eu un grand bruit de type explosion. Clair, net, soudain. Il a duré  1 ou 2 secondes, mais ce n’était pas du tonnerre, c’est évident. Très différent. Un grand BOUM un peu prolongé. Et puis plus rien.
Nous n’avons rien vu de spécial dans le ciel, nous avons simplement vu le ciel s’éclaircir fortement. La fenêtre étant à l’Est, il n’y avait pas d’objet dans le ciel dans cette direction-là.Content de voir que nous ne sommes pas les seuls à l’avoir vu et entendu.</t>
  </si>
  <si>
    <t>DURAND</t>
  </si>
  <si>
    <t>Delphine</t>
  </si>
  <si>
    <t>LAUNAGUET</t>
  </si>
  <si>
    <t>BALMA</t>
  </si>
  <si>
    <t>POTTIER</t>
  </si>
  <si>
    <t>Hervé</t>
  </si>
  <si>
    <t>aurelienle69@hotmail.fr</t>
  </si>
  <si>
    <t>riuswilliam@hotmail.com</t>
  </si>
  <si>
    <t>MANS</t>
  </si>
  <si>
    <t>Benmeriem</t>
  </si>
  <si>
    <t>MARSEILLE</t>
  </si>
  <si>
    <t>04 94 69 26 65</t>
  </si>
  <si>
    <t>Les chiens aboyaient dans la nuit […] sorti avec une lampe frontale […] soudain une lumière très éclairante, comme en plein jour, verte. Ne sont pas très loin du camp de Caylus. A donc pensé qu'il s'agissait d'une lumière éclairante au cours d'un exercice. N'a entendu aucun bruit.</t>
  </si>
  <si>
    <t>Suite à un article paru dans la presse et sur internet en date du 4 août 2011 intitulé : un ovni aperçu au-dessus de Toulouse,je vous fais part de mon expérience. Tout d'abord je confirme la période ainsi que l'heure du phénomène c'est à dire dans la nuit de lundi à mardi.J'étais dans ma chambre, les volets et les fenêtres grandes ouverts quand une lumière bleue, un bleu trés intense mais aussi très pur a innondé la pièce. On y voyait comme en plein jour.Ce phénomène a été de très courte durée. Je confirme que ce phénomène n'a pas emis de bruit. Je suis allé à la fenètre tout était calme et silencieux, pas de comportement inhabituel chez mes chiens et autres volailles, ni de la faune sauvage, proche ou avoisinante. Je ne peux pas décrire la forme de l'objet en question car je n'ai pas regardé le ciel, je pensais qu'un court circuit venait d'avoir lieu sur la ligne électrique très haute tension qui passe non loin de chez moi, c'est alors que j'ai entendu très distinctement une explosion, bien moindre que celle d'AZF mais cependant très audible venant de la direction de Toulouse. J'habite dans une ferme  à environs 60 à 70 Km de Toulouse</t>
  </si>
  <si>
    <t>french-pilot@hotmail.fr</t>
  </si>
  <si>
    <t>VIARD</t>
  </si>
  <si>
    <t>Kevin</t>
  </si>
  <si>
    <t>Hameau de la grande Blache</t>
  </si>
  <si>
    <t>EMBRUM</t>
  </si>
  <si>
    <t>7/10s</t>
  </si>
  <si>
    <t>Je suis surveillant de nuit dans un centre éducatif situé sur la commune de Cornebarrieu. il est situé juste en face de l'entrée du crématorium de Cornebarrieu. L'aéroport de Blagnac quand à lui, se trouve non loin du batiment). 
Mon travail consiste à veiller à la sécurité des résidents ainsi que du batiment. Je doit faire des rondes régulières autour et à l'intérieur du batiment tout au long de la nuit. Je suis aidé dans ma tache par un système de vidéo surveillance.
Il est exactement 3:35 du matin dans la nuit du lundi 1er Aout au 2 Aout 2011. Je suis assis dans mon bureau, lorsque tout d'un coup, sur le moniteur de vidéo surveillance, toutes les caméras en même temps détectent une lumière très claire à l'extérieur. Je détourne mon regard vers la fenêtre du bureau afin de pouvoir constater qu'à l'extérieur, effectivement le ciel était clair comme en plein jour. Je sors rapidement de mon bureau pour voir exactement ce que c'était. Et à ce moment précis, une boule de feu semblable à une grosse étoile filante sillonne le ciel. 
Le phénomène a duré 3 secondes. Le ciel était dégagé et la nuit étoilée. L'objet se déplacait du nord vers le sud. Il semblait longer la piste de l'aéroport de Blagnac. Il m'a semblé entendre comme un léger crépitement pendant la course linéaire de cet objet. Au bout de 3 secondes, l'objet a explosé tel un mini feu d'artifice de mauvaise qualité. Sa lumière était vive et blanche. Puis plus rien, jusqu'à ce que j'entende une 40aine de secondes plus tard un "boum" au loin. Je suis incapable de dire à quelle distance se trouvait l'objet dans le ciel. Mais celui-ci parraissait être à 100 mètres au dessus de moi. 
Celà m'a surpris, car c'était la première fois que je voyais "une étoile filante" aussi grosse. Quelques secondes apès le phénomène, j'ai bien observé la configuration du site autour de moi. Aucun batiment ou arbres ne cachait ma vue ou ne pouvait la déformer. J'ai cru qu'il pouvait s'agir d'un problème sur une ligne électrique. Mais aucune ligne électrique ne se trouvait dans mon champs de vision pendant l'observation.
J'en ai déduis qu'il s'agissait d'une météorite ou certainement d'un satellite qui entrait dans l'atmosphère.
Ne sachant pas exactement ce que j'ai pu observé ce soir là et vu le nombre de témoins qui on vu la même chose que moi, j'ai donc décidé de vous communiquer mon témoignage.
Bonne réception.</t>
  </si>
  <si>
    <t xml:space="preserve">Bonjour, j'était sur l'autoroute a20 en direction montauban vers la sortie gourdon a 3h30 du matin dans la nuit de lundi a mardi quand j'ai vu ce phénomène, on aurai dit une grosse boule bleu, puis elle s'est décomposée et sa a fait des breses dans le ciel, comme sur cette video :  http://www.youtube.com/watch?v=gyYhDNvEI1M     voila, c'est exactement sa que j'ai vu, mais sa a duré un peu plus longtemps
--
Je vous ai envoyer un mail tout a l'heure, j'était pressé mais je vous en renvoi un mieu expliqué.
Je roulais sur l'autoroute A20, sens Brive &gt;&gt; Montauban, j'était entre Souillac et l'aire de repos des jardins des causses du Lot. Lorsque le ciel s'illumine en bleu comme s'il y avait un éclair mais qui dure longtemps. Je lève la tete et au dessus de mon pare-brise, je vois une grosse boule bleu avec sa trainée, bleu elle aussi. A l'oeuil nu on aurai dit sur le pare-brise la taille d'une piece de 2 €, c'était magnifique ! Elle était legerement au sud, elle allait du sud-est vers l'ouest, j'avait l'impression qu'elle était a 300 m de haut a la fin. Puis elle s'est éteinte et au lieu de la lumière, ça faisait comme des braises dans le ciel que j'ai vu 2 seconde et puis plus rien. J'était la vitre fermée et avec la radio, je n'ai entendu aucun bruit et le phénomène a duré environ 5 secondes.
J'ai trouvée une vidéo, c'est EXACTEMENT ce que j'ai vu, sauf que c'était un peu plus gros et que ça durait un peu plus longtemps :  http://www.youtube.com/watch?v=gyYhDNvEI1M
J'espère une réponse de votre part, pour savoir si mon mail vous a aidé et ce que ça pourait être, je pensait a une petite météorite ou une grosse étoile filante.
Cordialement
</t>
  </si>
  <si>
    <t>faisant suite aux articles parus dans la Dépêche du midi sur un objet nonidentifié j'ai pu observér moi aussi le phénomène à 3,30h.j'ahbite dans le Gers à coté d' Auch 32550. je me tiens à votre disposition si vous souhaitiez avoir mon témoignage</t>
  </si>
  <si>
    <t>Bonjour, le même objet a été observé à Cassagne Begonhes en Aveyron au meme moment ma fille étant dehors pour prendre l'air</t>
  </si>
  <si>
    <t xml:space="preserve">J'habite dans le Var et j'ai été témoin dans la nuit du lundi au mardi 2 aout à 3h30 à Saint Maximin la Sainte Baume d'un phénomène étrange. En regardant le ciel jai vu une étoile filante qui m'a parut longue.je l'ai dit à une amie qui se trouvait à côté de moi et nous l'avons vu prendre feu, nous pensons qu'elle est rentrée dans l'atmosphère. puis de la couleur rouge elle est passée à la couleur vert fluo. Nous ne l'avons plus vue et quesques secondes plus tard il y a eu un grand flash vert.nous avons supposé que c'est à ce moment là que cela a touché le sol. Au début nous avons pensé à une météorite et la couleur verte nous a laissé perplexes.. et ce phénomène n'a duré que environ 30 secondes. j'espère que mon témoignage vous sera utile . si vous avez des informations sur ce phénomène je serai content que vous m'en fassiez part. cordialement </t>
  </si>
  <si>
    <t>Suite à l'article paru dans la Depêche, je voulais signaler que j'avais également assisté à un phénomène lumineux inhabituel dans la nuit du 2/08 entre 3h30 et 3h40.Mais contrairement aux personnes qui ont témoigné ce que j'ai vu s'est déroulé à l'intérieur de ma maison à Rabastens (81) La chambre ou je me trouvais a été vivement éclairée un trés court instant puis des faisceaux en mouvement , terminés par des formes ovoides ont brillé durant 3 secondes dans une partie de la pièce. alors que le noir était revenu une détonnation a retenti à l'extérieur. espérant que ces informations vous seront utiles sincères salutations</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</si>
</sst>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 _€_-;\-* #,##0.0\ _€_-;_-* &quot;-&quot;??\ _€_-;_-@_-"/>
    <numFmt numFmtId="165" formatCode="_-* #,##0\ _€_-;\-* #,##0\ _€_-;_-* &quot;-&quot;??\ _€_-;_-@_-"/>
  </numFmts>
  <fonts count="33">
    <font>
      <sz val="10"/>
      <name val="Arial"/>
      <family val="0"/>
    </font>
    <font>
      <sz val="11"/>
      <color indexed="8"/>
      <name val="Calibri"/>
      <family val="2"/>
    </font>
    <font>
      <u val="single"/>
      <sz val="10"/>
      <color indexed="12"/>
      <name val="Arial"/>
      <family val="2"/>
    </font>
    <font>
      <sz val="8"/>
      <name val="Arial"/>
      <family val="2"/>
    </font>
    <font>
      <b/>
      <sz val="10"/>
      <name val="Arial"/>
      <family val="2"/>
    </font>
    <font>
      <sz val="10"/>
      <color indexed="10"/>
      <name val="Arial"/>
      <family val="2"/>
    </font>
    <font>
      <sz val="10"/>
      <color indexed="8"/>
      <name val="Arial"/>
      <family val="2"/>
    </font>
    <font>
      <b/>
      <sz val="10"/>
      <color indexed="8"/>
      <name val="Arial"/>
      <family val="2"/>
    </font>
    <font>
      <sz val="10"/>
      <color indexed="12"/>
      <name val="Arial"/>
      <family val="2"/>
    </font>
    <font>
      <b/>
      <sz val="20"/>
      <name val="Arial"/>
      <family val="2"/>
    </font>
    <font>
      <u val="single"/>
      <sz val="10"/>
      <name val="Arial"/>
      <family val="2"/>
    </font>
    <font>
      <sz val="11"/>
      <color indexed="10"/>
      <name val="Calibri"/>
      <family val="2"/>
    </font>
    <font>
      <b/>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8"/>
      <name val="Tahoma"/>
      <family val="2"/>
    </font>
    <font>
      <b/>
      <sz val="10"/>
      <color indexed="9"/>
      <name val="Arial"/>
      <family val="2"/>
    </font>
    <font>
      <u val="single"/>
      <sz val="8.5"/>
      <color indexed="36"/>
      <name val="Arial"/>
      <family val="0"/>
    </font>
    <font>
      <u val="single"/>
      <sz val="10"/>
      <color indexed="10"/>
      <name val="Arial"/>
      <family val="2"/>
    </font>
    <font>
      <sz val="10"/>
      <color indexed="9"/>
      <name val="Arial"/>
      <family val="0"/>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8"/>
        <bgColor indexed="64"/>
      </patternFill>
    </fill>
    <fill>
      <patternFill patternType="solid">
        <fgColor indexed="50"/>
        <bgColor indexed="64"/>
      </patternFill>
    </fill>
    <fill>
      <patternFill patternType="solid">
        <fgColor indexed="13"/>
        <bgColor indexed="64"/>
      </patternFill>
    </fill>
    <fill>
      <patternFill patternType="solid">
        <fgColor indexed="41"/>
        <bgColor indexed="64"/>
      </patternFill>
    </fill>
  </fills>
  <borders count="19">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top style="thin"/>
      <bottom/>
    </border>
    <border>
      <left/>
      <right/>
      <top/>
      <bottom style="thin"/>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11" fillId="0" borderId="0" applyNumberFormat="0" applyFill="0" applyBorder="0" applyAlignment="0" applyProtection="0"/>
    <xf numFmtId="0" fontId="22" fillId="20" borderId="1" applyNumberFormat="0" applyAlignment="0" applyProtection="0"/>
    <xf numFmtId="0" fontId="23" fillId="0" borderId="2" applyNumberFormat="0" applyFill="0" applyAlignment="0" applyProtection="0"/>
    <xf numFmtId="0" fontId="0" fillId="21" borderId="3" applyNumberFormat="0" applyFont="0" applyAlignment="0" applyProtection="0"/>
    <xf numFmtId="0" fontId="20" fillId="7" borderId="1" applyNumberFormat="0" applyAlignment="0" applyProtection="0"/>
    <xf numFmtId="0" fontId="18" fillId="3" borderId="0" applyNumberFormat="0" applyBorder="0" applyAlignment="0" applyProtection="0"/>
    <xf numFmtId="0" fontId="2" fillId="0" borderId="0" applyNumberFormat="0" applyFill="0" applyBorder="0" applyAlignment="0" applyProtection="0"/>
    <xf numFmtId="0" fontId="3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22" borderId="0" applyNumberFormat="0" applyBorder="0" applyAlignment="0" applyProtection="0"/>
    <xf numFmtId="9" fontId="0" fillId="0" borderId="0" applyFont="0" applyFill="0" applyBorder="0" applyAlignment="0" applyProtection="0"/>
    <xf numFmtId="0" fontId="17" fillId="4" borderId="0" applyNumberFormat="0" applyBorder="0" applyAlignment="0" applyProtection="0"/>
    <xf numFmtId="0" fontId="21" fillId="20" borderId="4" applyNumberFormat="0" applyAlignment="0" applyProtection="0"/>
    <xf numFmtId="0" fontId="25" fillId="0" borderId="0" applyNumberFormat="0" applyFill="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26" fillId="0" borderId="8" applyNumberFormat="0" applyFill="0" applyAlignment="0" applyProtection="0"/>
    <xf numFmtId="0" fontId="24" fillId="23" borderId="9" applyNumberFormat="0" applyAlignment="0" applyProtection="0"/>
  </cellStyleXfs>
  <cellXfs count="310">
    <xf numFmtId="0" fontId="0" fillId="0" borderId="0" xfId="0" applyAlignment="1">
      <alignment/>
    </xf>
    <xf numFmtId="0" fontId="4" fillId="0" borderId="0" xfId="0" applyFont="1" applyAlignment="1">
      <alignment horizontal="center"/>
    </xf>
    <xf numFmtId="0" fontId="0" fillId="0" borderId="0" xfId="0" applyFont="1" applyAlignment="1">
      <alignment/>
    </xf>
    <xf numFmtId="0" fontId="6" fillId="0" borderId="0" xfId="0" applyFont="1" applyAlignment="1">
      <alignment/>
    </xf>
    <xf numFmtId="0" fontId="6" fillId="0" borderId="0" xfId="0" applyFont="1" applyFill="1" applyAlignment="1">
      <alignment/>
    </xf>
    <xf numFmtId="0" fontId="0" fillId="0" borderId="0" xfId="0" applyNumberFormat="1" applyAlignment="1">
      <alignment/>
    </xf>
    <xf numFmtId="0" fontId="0" fillId="0" borderId="0" xfId="0" applyFill="1" applyAlignment="1">
      <alignment/>
    </xf>
    <xf numFmtId="0" fontId="0" fillId="0" borderId="0" xfId="0" applyNumberFormat="1" applyFont="1" applyAlignment="1">
      <alignment/>
    </xf>
    <xf numFmtId="0" fontId="2" fillId="0" borderId="0" xfId="45" applyFont="1" applyAlignment="1" applyProtection="1">
      <alignment/>
      <protection/>
    </xf>
    <xf numFmtId="0" fontId="6" fillId="0" borderId="0" xfId="0" applyNumberFormat="1" applyFont="1" applyAlignment="1">
      <alignment/>
    </xf>
    <xf numFmtId="0" fontId="6" fillId="0" borderId="0" xfId="45" applyFont="1" applyBorder="1" applyAlignment="1" applyProtection="1">
      <alignment/>
      <protection/>
    </xf>
    <xf numFmtId="0" fontId="8" fillId="0" borderId="0" xfId="0" applyFont="1" applyAlignment="1">
      <alignment/>
    </xf>
    <xf numFmtId="0" fontId="0" fillId="0" borderId="0" xfId="0" applyFont="1" applyFill="1" applyAlignment="1">
      <alignment/>
    </xf>
    <xf numFmtId="0" fontId="0" fillId="0" borderId="0" xfId="0" applyAlignment="1">
      <alignment horizontal="right"/>
    </xf>
    <xf numFmtId="0" fontId="2" fillId="0" borderId="0" xfId="45" applyBorder="1" applyAlignment="1" applyProtection="1">
      <alignment/>
      <protection/>
    </xf>
    <xf numFmtId="0" fontId="6" fillId="0" borderId="0" xfId="45" applyNumberFormat="1" applyFont="1" applyAlignment="1" applyProtection="1">
      <alignment/>
      <protection/>
    </xf>
    <xf numFmtId="0" fontId="6" fillId="0" borderId="0" xfId="45" applyNumberFormat="1" applyFont="1" applyBorder="1" applyAlignment="1" applyProtection="1">
      <alignment/>
      <protection/>
    </xf>
    <xf numFmtId="0" fontId="0" fillId="0" borderId="0" xfId="45" applyNumberFormat="1" applyFont="1" applyAlignment="1" applyProtection="1">
      <alignment/>
      <protection/>
    </xf>
    <xf numFmtId="0" fontId="0" fillId="0" borderId="0" xfId="0" applyFill="1" applyAlignment="1">
      <alignment horizontal="left"/>
    </xf>
    <xf numFmtId="0" fontId="7" fillId="0" borderId="0" xfId="0" applyFont="1" applyFill="1" applyAlignment="1">
      <alignment/>
    </xf>
    <xf numFmtId="0" fontId="0" fillId="0" borderId="0" xfId="0" applyFont="1" applyFill="1" applyAlignment="1">
      <alignment horizontal="left"/>
    </xf>
    <xf numFmtId="0" fontId="0" fillId="0" borderId="0" xfId="0" applyFont="1" applyFill="1" applyAlignment="1">
      <alignment wrapText="1" readingOrder="1"/>
    </xf>
    <xf numFmtId="0" fontId="4" fillId="0" borderId="0" xfId="0" applyFont="1" applyFill="1" applyAlignment="1">
      <alignment/>
    </xf>
    <xf numFmtId="0" fontId="5" fillId="0" borderId="0" xfId="0" applyFont="1" applyFill="1" applyAlignment="1">
      <alignment horizontal="left"/>
    </xf>
    <xf numFmtId="0" fontId="6" fillId="0" borderId="0" xfId="0" applyFont="1" applyFill="1" applyAlignment="1">
      <alignment wrapText="1" readingOrder="1"/>
    </xf>
    <xf numFmtId="0" fontId="0" fillId="0" borderId="0" xfId="0" applyFont="1" applyFill="1" applyAlignment="1" quotePrefix="1">
      <alignment horizontal="left"/>
    </xf>
    <xf numFmtId="0" fontId="0" fillId="0" borderId="0" xfId="0" applyFont="1" applyFill="1" applyAlignment="1">
      <alignment vertical="center" wrapText="1" readingOrder="1"/>
    </xf>
    <xf numFmtId="0" fontId="0" fillId="0" borderId="10" xfId="0" applyFont="1" applyBorder="1" applyAlignment="1">
      <alignment/>
    </xf>
    <xf numFmtId="0" fontId="4" fillId="0" borderId="11" xfId="0" applyFont="1" applyBorder="1" applyAlignment="1">
      <alignment/>
    </xf>
    <xf numFmtId="0" fontId="0" fillId="0" borderId="12" xfId="0" applyFont="1" applyBorder="1" applyAlignment="1">
      <alignment/>
    </xf>
    <xf numFmtId="0" fontId="0" fillId="0" borderId="13" xfId="0" applyFont="1" applyBorder="1" applyAlignment="1">
      <alignment/>
    </xf>
    <xf numFmtId="0" fontId="0" fillId="0" borderId="12" xfId="0" applyFont="1" applyBorder="1" applyAlignment="1">
      <alignment horizontal="left"/>
    </xf>
    <xf numFmtId="0" fontId="0" fillId="0" borderId="13" xfId="0" applyFont="1" applyBorder="1" applyAlignment="1">
      <alignment horizontal="right"/>
    </xf>
    <xf numFmtId="0" fontId="0" fillId="0" borderId="13" xfId="0" applyBorder="1" applyAlignment="1">
      <alignment horizontal="right"/>
    </xf>
    <xf numFmtId="0" fontId="0" fillId="0" borderId="14" xfId="0" applyFont="1" applyBorder="1" applyAlignment="1">
      <alignment/>
    </xf>
    <xf numFmtId="0" fontId="0" fillId="0" borderId="15" xfId="0" applyBorder="1" applyAlignment="1">
      <alignment horizontal="right"/>
    </xf>
    <xf numFmtId="0" fontId="9" fillId="0" borderId="0" xfId="0" applyFont="1" applyAlignment="1">
      <alignment/>
    </xf>
    <xf numFmtId="0" fontId="0" fillId="0" borderId="0" xfId="0" applyNumberFormat="1" applyFont="1" applyAlignment="1">
      <alignment/>
    </xf>
    <xf numFmtId="0" fontId="4" fillId="0" borderId="0" xfId="0" applyFont="1" applyAlignment="1">
      <alignment/>
    </xf>
    <xf numFmtId="49" fontId="0" fillId="0" borderId="0" xfId="0" applyNumberFormat="1" applyFont="1" applyFill="1" applyAlignment="1">
      <alignment horizontal="center"/>
    </xf>
    <xf numFmtId="0" fontId="0" fillId="0" borderId="0" xfId="0" applyFont="1" applyAlignment="1">
      <alignment horizontal="center"/>
    </xf>
    <xf numFmtId="49" fontId="0" fillId="0" borderId="0" xfId="0" applyNumberFormat="1" applyFont="1" applyFill="1" applyBorder="1" applyAlignment="1">
      <alignment horizontal="center"/>
    </xf>
    <xf numFmtId="0" fontId="0" fillId="0" borderId="0" xfId="0" applyAlignment="1">
      <alignment horizontal="center"/>
    </xf>
    <xf numFmtId="0" fontId="0" fillId="0" borderId="0" xfId="0" applyFill="1" applyBorder="1" applyAlignment="1">
      <alignment horizontal="center"/>
    </xf>
    <xf numFmtId="0" fontId="0" fillId="0" borderId="0" xfId="0" applyFill="1" applyAlignment="1">
      <alignment horizontal="center"/>
    </xf>
    <xf numFmtId="0" fontId="0" fillId="0" borderId="0" xfId="0" applyFont="1" applyFill="1" applyAlignment="1">
      <alignment horizontal="center"/>
    </xf>
    <xf numFmtId="0" fontId="6" fillId="0" borderId="0" xfId="0" applyFont="1" applyFill="1" applyAlignment="1">
      <alignment horizontal="center"/>
    </xf>
    <xf numFmtId="0" fontId="0" fillId="0" borderId="0" xfId="0" applyFont="1" applyFill="1" applyAlignment="1">
      <alignment horizontal="center" wrapText="1"/>
    </xf>
    <xf numFmtId="0" fontId="0" fillId="0" borderId="0" xfId="0" applyFont="1" applyFill="1" applyAlignment="1">
      <alignment horizontal="center" vertical="center" wrapText="1"/>
    </xf>
    <xf numFmtId="0" fontId="0" fillId="0" borderId="16" xfId="0" applyBorder="1" applyAlignment="1">
      <alignment horizontal="center"/>
    </xf>
    <xf numFmtId="0" fontId="0" fillId="0" borderId="16" xfId="0" applyFont="1" applyBorder="1" applyAlignment="1">
      <alignment horizontal="center"/>
    </xf>
    <xf numFmtId="0" fontId="0" fillId="0" borderId="0" xfId="0" applyFont="1" applyBorder="1" applyAlignment="1">
      <alignment horizontal="center"/>
    </xf>
    <xf numFmtId="0" fontId="0" fillId="0" borderId="17" xfId="0" applyBorder="1" applyAlignment="1">
      <alignment horizont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5" fillId="0" borderId="0" xfId="0" applyFont="1" applyFill="1" applyAlignment="1">
      <alignment horizontal="center"/>
    </xf>
    <xf numFmtId="0" fontId="0" fillId="0" borderId="0" xfId="0" applyNumberFormat="1" applyFont="1" applyFill="1" applyAlignment="1">
      <alignment horizontal="center"/>
    </xf>
    <xf numFmtId="0" fontId="0" fillId="0" borderId="0" xfId="0" applyNumberFormat="1" applyFill="1" applyAlignment="1">
      <alignment horizontal="center"/>
    </xf>
    <xf numFmtId="0" fontId="0" fillId="0" borderId="12" xfId="0" applyFont="1" applyFill="1" applyBorder="1" applyAlignment="1">
      <alignment/>
    </xf>
    <xf numFmtId="0" fontId="0" fillId="0" borderId="0" xfId="0" applyAlignment="1">
      <alignment horizontal="left"/>
    </xf>
    <xf numFmtId="0" fontId="0" fillId="0" borderId="0" xfId="0" applyFill="1" applyBorder="1" applyAlignment="1">
      <alignment horizontal="left"/>
    </xf>
    <xf numFmtId="0" fontId="6" fillId="0" borderId="0" xfId="0" applyFont="1" applyFill="1" applyAlignment="1">
      <alignment horizontal="left"/>
    </xf>
    <xf numFmtId="0" fontId="5" fillId="0" borderId="0" xfId="0" applyNumberFormat="1" applyFont="1" applyFill="1" applyAlignment="1">
      <alignment horizontal="center"/>
    </xf>
    <xf numFmtId="0" fontId="5" fillId="0" borderId="0" xfId="0" applyFont="1" applyFill="1" applyAlignment="1">
      <alignment/>
    </xf>
    <xf numFmtId="0" fontId="5" fillId="0" borderId="0" xfId="0" applyNumberFormat="1" applyFont="1" applyFill="1" applyAlignment="1">
      <alignment horizontal="center"/>
    </xf>
    <xf numFmtId="0" fontId="5" fillId="0" borderId="0" xfId="0" applyFont="1" applyAlignment="1">
      <alignment/>
    </xf>
    <xf numFmtId="0" fontId="31" fillId="0" borderId="0" xfId="45" applyFont="1" applyAlignment="1" applyProtection="1">
      <alignment/>
      <protection/>
    </xf>
    <xf numFmtId="0" fontId="5" fillId="0" borderId="0" xfId="0" applyFont="1" applyFill="1" applyAlignment="1">
      <alignment/>
    </xf>
    <xf numFmtId="0" fontId="5" fillId="0" borderId="0" xfId="0" applyNumberFormat="1" applyFont="1" applyAlignment="1">
      <alignment/>
    </xf>
    <xf numFmtId="0" fontId="5" fillId="0" borderId="0" xfId="0" applyFont="1" applyFill="1" applyAlignment="1">
      <alignment horizontal="center"/>
    </xf>
    <xf numFmtId="0" fontId="5" fillId="0" borderId="0" xfId="0" applyFont="1" applyAlignment="1">
      <alignment horizontal="left"/>
    </xf>
    <xf numFmtId="0" fontId="5" fillId="0" borderId="0" xfId="0" applyFont="1" applyAlignment="1">
      <alignment horizontal="center"/>
    </xf>
    <xf numFmtId="0" fontId="5" fillId="0" borderId="0" xfId="0" applyNumberFormat="1" applyFont="1" applyAlignment="1">
      <alignment horizontal="center"/>
    </xf>
    <xf numFmtId="0" fontId="5" fillId="0" borderId="0" xfId="0" applyFont="1" applyAlignment="1">
      <alignment wrapText="1"/>
    </xf>
    <xf numFmtId="0" fontId="5" fillId="0" borderId="0" xfId="0" applyFont="1" applyAlignment="1">
      <alignment horizontal="center" vertical="center"/>
    </xf>
    <xf numFmtId="2" fontId="0" fillId="0" borderId="0" xfId="0" applyNumberFormat="1" applyFont="1" applyFill="1" applyAlignment="1">
      <alignment/>
    </xf>
    <xf numFmtId="2" fontId="0" fillId="0" borderId="0" xfId="0" applyNumberFormat="1" applyAlignment="1">
      <alignment/>
    </xf>
    <xf numFmtId="2" fontId="5" fillId="0" borderId="0" xfId="0" applyNumberFormat="1" applyFont="1" applyAlignment="1">
      <alignment/>
    </xf>
    <xf numFmtId="2" fontId="0" fillId="0" borderId="0" xfId="0" applyNumberFormat="1" applyFill="1" applyAlignment="1">
      <alignment/>
    </xf>
    <xf numFmtId="2" fontId="6" fillId="0" borderId="0" xfId="0" applyNumberFormat="1" applyFont="1" applyFill="1" applyAlignment="1">
      <alignment/>
    </xf>
    <xf numFmtId="0" fontId="0" fillId="0" borderId="18" xfId="0" applyFont="1" applyBorder="1" applyAlignment="1">
      <alignment/>
    </xf>
    <xf numFmtId="0" fontId="29" fillId="24" borderId="18" xfId="0" applyFont="1" applyFill="1" applyBorder="1" applyAlignment="1">
      <alignment horizontal="center"/>
    </xf>
    <xf numFmtId="0" fontId="29" fillId="24" borderId="18" xfId="0" applyFont="1" applyFill="1" applyBorder="1" applyAlignment="1">
      <alignment horizontal="left"/>
    </xf>
    <xf numFmtId="0" fontId="29" fillId="24" borderId="18" xfId="0" applyFont="1" applyFill="1" applyBorder="1" applyAlignment="1">
      <alignment horizontal="center"/>
    </xf>
    <xf numFmtId="0" fontId="29" fillId="24" borderId="18" xfId="0" applyFont="1" applyFill="1" applyBorder="1" applyAlignment="1">
      <alignment horizontal="center"/>
    </xf>
    <xf numFmtId="0" fontId="29" fillId="24" borderId="18" xfId="0" applyNumberFormat="1" applyFont="1" applyFill="1" applyBorder="1" applyAlignment="1">
      <alignment horizontal="center"/>
    </xf>
    <xf numFmtId="0" fontId="0" fillId="0" borderId="18" xfId="0" applyFont="1" applyBorder="1" applyAlignment="1">
      <alignment/>
    </xf>
    <xf numFmtId="0" fontId="0" fillId="0" borderId="18" xfId="0" applyNumberFormat="1" applyFont="1" applyFill="1" applyBorder="1" applyAlignment="1">
      <alignment horizontal="center"/>
    </xf>
    <xf numFmtId="0" fontId="2" fillId="0" borderId="18" xfId="45" applyBorder="1" applyAlignment="1" applyProtection="1">
      <alignment/>
      <protection/>
    </xf>
    <xf numFmtId="0" fontId="0" fillId="0" borderId="18" xfId="0" applyNumberFormat="1" applyFont="1" applyBorder="1" applyAlignment="1">
      <alignment/>
    </xf>
    <xf numFmtId="0" fontId="0" fillId="0" borderId="18" xfId="0" applyFont="1" applyFill="1" applyBorder="1" applyAlignment="1">
      <alignment horizontal="center"/>
    </xf>
    <xf numFmtId="0" fontId="4" fillId="0" borderId="18" xfId="0" applyFont="1" applyFill="1" applyBorder="1" applyAlignment="1">
      <alignment/>
    </xf>
    <xf numFmtId="0" fontId="0" fillId="0" borderId="18" xfId="0" applyFont="1" applyFill="1" applyBorder="1" applyAlignment="1">
      <alignment/>
    </xf>
    <xf numFmtId="0" fontId="0" fillId="0" borderId="18" xfId="0" applyFont="1" applyFill="1" applyBorder="1" applyAlignment="1" quotePrefix="1">
      <alignment/>
    </xf>
    <xf numFmtId="20" fontId="0" fillId="0" borderId="18" xfId="0" applyNumberFormat="1" applyFont="1" applyFill="1" applyBorder="1" applyAlignment="1">
      <alignment horizontal="center"/>
    </xf>
    <xf numFmtId="0" fontId="0" fillId="0" borderId="18" xfId="0" applyNumberFormat="1" applyFont="1" applyFill="1" applyBorder="1" applyAlignment="1">
      <alignment horizontal="center"/>
    </xf>
    <xf numFmtId="0" fontId="0" fillId="0" borderId="18" xfId="0" applyFont="1" applyFill="1" applyBorder="1" applyAlignment="1">
      <alignment horizontal="center" vertical="center"/>
    </xf>
    <xf numFmtId="0" fontId="0" fillId="0" borderId="18" xfId="0" applyFont="1" applyFill="1" applyBorder="1" applyAlignment="1">
      <alignment horizontal="center"/>
    </xf>
    <xf numFmtId="0" fontId="0" fillId="0" borderId="18" xfId="0" applyFont="1" applyFill="1" applyBorder="1" applyAlignment="1">
      <alignment horizontal="right"/>
    </xf>
    <xf numFmtId="0" fontId="0" fillId="0" borderId="18" xfId="0" applyFont="1" applyFill="1" applyBorder="1" applyAlignment="1">
      <alignment horizontal="right"/>
    </xf>
    <xf numFmtId="0" fontId="0" fillId="0" borderId="18" xfId="0" applyFont="1" applyBorder="1" applyAlignment="1">
      <alignment horizontal="left"/>
    </xf>
    <xf numFmtId="0" fontId="0" fillId="0" borderId="18" xfId="0" applyFont="1" applyFill="1" applyBorder="1" applyAlignment="1">
      <alignment horizontal="left"/>
    </xf>
    <xf numFmtId="0" fontId="0" fillId="0" borderId="18" xfId="0" applyFont="1" applyFill="1" applyBorder="1" applyAlignment="1">
      <alignment horizontal="left"/>
    </xf>
    <xf numFmtId="0" fontId="5" fillId="0" borderId="18" xfId="0" applyFont="1" applyFill="1" applyBorder="1" applyAlignment="1">
      <alignment horizontal="center"/>
    </xf>
    <xf numFmtId="0" fontId="0" fillId="0" borderId="18" xfId="0" applyBorder="1" applyAlignment="1">
      <alignment/>
    </xf>
    <xf numFmtId="0" fontId="10" fillId="0" borderId="18" xfId="45" applyFont="1" applyBorder="1" applyAlignment="1" applyProtection="1">
      <alignment/>
      <protection/>
    </xf>
    <xf numFmtId="0" fontId="0" fillId="0" borderId="18" xfId="0" applyFont="1" applyFill="1" applyBorder="1" applyAlignment="1">
      <alignment horizontal="left"/>
    </xf>
    <xf numFmtId="0" fontId="0" fillId="0" borderId="18" xfId="0" applyFont="1" applyFill="1" applyBorder="1" applyAlignment="1">
      <alignment horizontal="center" vertical="center" wrapText="1"/>
    </xf>
    <xf numFmtId="0" fontId="0" fillId="0" borderId="18" xfId="0" applyFont="1" applyFill="1" applyBorder="1" applyAlignment="1">
      <alignment/>
    </xf>
    <xf numFmtId="0" fontId="0" fillId="0" borderId="18" xfId="0" applyNumberFormat="1" applyFont="1" applyBorder="1" applyAlignment="1">
      <alignment/>
    </xf>
    <xf numFmtId="0" fontId="5" fillId="0" borderId="18" xfId="0" applyFont="1" applyFill="1" applyBorder="1" applyAlignment="1">
      <alignment horizontal="right"/>
    </xf>
    <xf numFmtId="0" fontId="0" fillId="0" borderId="18" xfId="45" applyNumberFormat="1" applyFont="1" applyBorder="1" applyAlignment="1" applyProtection="1">
      <alignment/>
      <protection/>
    </xf>
    <xf numFmtId="0" fontId="0" fillId="0" borderId="18" xfId="0" applyNumberFormat="1" applyFont="1" applyBorder="1" applyAlignment="1" applyProtection="1">
      <alignment/>
      <protection/>
    </xf>
    <xf numFmtId="0" fontId="0" fillId="0" borderId="18" xfId="0" applyFont="1" applyFill="1" applyBorder="1" applyAlignment="1">
      <alignment horizontal="center"/>
    </xf>
    <xf numFmtId="49" fontId="0" fillId="0" borderId="18" xfId="0" applyNumberFormat="1" applyFont="1" applyFill="1" applyBorder="1" applyAlignment="1">
      <alignment horizontal="center"/>
    </xf>
    <xf numFmtId="21" fontId="0" fillId="25" borderId="18" xfId="0" applyNumberFormat="1" applyFont="1" applyFill="1" applyBorder="1" applyAlignment="1">
      <alignment horizontal="left" vertical="center"/>
    </xf>
    <xf numFmtId="0" fontId="2" fillId="0" borderId="18" xfId="45" applyFill="1" applyBorder="1" applyAlignment="1" applyProtection="1">
      <alignment/>
      <protection/>
    </xf>
    <xf numFmtId="0" fontId="0" fillId="0" borderId="18" xfId="0" applyNumberFormat="1" applyFont="1" applyBorder="1" applyAlignment="1">
      <alignment/>
    </xf>
    <xf numFmtId="0" fontId="0" fillId="0" borderId="18" xfId="0" applyFont="1" applyFill="1" applyBorder="1" applyAlignment="1">
      <alignment horizontal="center" vertical="center"/>
    </xf>
    <xf numFmtId="0" fontId="4" fillId="0" borderId="18" xfId="0" applyFont="1" applyBorder="1" applyAlignment="1">
      <alignment/>
    </xf>
    <xf numFmtId="0" fontId="0" fillId="0" borderId="18" xfId="0" applyFont="1" applyBorder="1" applyAlignment="1">
      <alignment horizontal="center"/>
    </xf>
    <xf numFmtId="0" fontId="0" fillId="0" borderId="18" xfId="0" applyNumberFormat="1" applyFont="1" applyBorder="1" applyAlignment="1">
      <alignment horizontal="center"/>
    </xf>
    <xf numFmtId="0" fontId="0" fillId="0" borderId="18" xfId="0" applyFont="1" applyBorder="1" applyAlignment="1">
      <alignment horizontal="center" vertical="center"/>
    </xf>
    <xf numFmtId="0" fontId="0" fillId="26" borderId="18" xfId="0" applyNumberFormat="1" applyFont="1" applyFill="1" applyBorder="1" applyAlignment="1" applyProtection="1">
      <alignment/>
      <protection/>
    </xf>
    <xf numFmtId="0" fontId="8" fillId="0" borderId="18" xfId="45" applyFont="1" applyBorder="1" applyAlignment="1" applyProtection="1">
      <alignment/>
      <protection/>
    </xf>
    <xf numFmtId="0" fontId="0" fillId="0" borderId="18" xfId="0" applyFont="1" applyBorder="1" applyAlignment="1">
      <alignment horizontal="center"/>
    </xf>
    <xf numFmtId="0" fontId="0" fillId="0" borderId="18" xfId="0" applyNumberFormat="1" applyFont="1" applyBorder="1" applyAlignment="1">
      <alignment horizontal="center"/>
    </xf>
    <xf numFmtId="0" fontId="0" fillId="25" borderId="18" xfId="0" applyFont="1" applyFill="1" applyBorder="1" applyAlignment="1" quotePrefix="1">
      <alignment horizontal="center" vertical="center"/>
    </xf>
    <xf numFmtId="0" fontId="0" fillId="0" borderId="18" xfId="0" applyNumberFormat="1" applyFont="1" applyFill="1" applyBorder="1" applyAlignment="1">
      <alignment horizontal="right"/>
    </xf>
    <xf numFmtId="0" fontId="0" fillId="25" borderId="18" xfId="0" applyFont="1" applyFill="1" applyBorder="1" applyAlignment="1">
      <alignment horizontal="center" vertical="center" wrapText="1"/>
    </xf>
    <xf numFmtId="0" fontId="0" fillId="0" borderId="18" xfId="45" applyFont="1" applyBorder="1" applyAlignment="1" applyProtection="1">
      <alignment/>
      <protection/>
    </xf>
    <xf numFmtId="0" fontId="0" fillId="0" borderId="18" xfId="0" applyNumberFormat="1" applyFont="1" applyFill="1" applyBorder="1" applyAlignment="1">
      <alignment horizontal="right"/>
    </xf>
    <xf numFmtId="0" fontId="5" fillId="0" borderId="18" xfId="0" applyFont="1" applyFill="1" applyBorder="1" applyAlignment="1">
      <alignment/>
    </xf>
    <xf numFmtId="0" fontId="8" fillId="0" borderId="18" xfId="0" applyFont="1" applyBorder="1" applyAlignment="1">
      <alignment/>
    </xf>
    <xf numFmtId="0" fontId="0" fillId="0" borderId="18" xfId="0" applyBorder="1" applyAlignment="1">
      <alignment horizontal="left"/>
    </xf>
    <xf numFmtId="20" fontId="0" fillId="0" borderId="18" xfId="0" applyNumberFormat="1" applyFont="1" applyBorder="1" applyAlignment="1">
      <alignment horizontal="center"/>
    </xf>
    <xf numFmtId="0" fontId="0" fillId="0" borderId="18" xfId="0" applyBorder="1" applyAlignment="1">
      <alignment horizontal="right"/>
    </xf>
    <xf numFmtId="0" fontId="0" fillId="0" borderId="18" xfId="0" applyBorder="1" applyAlignment="1">
      <alignment horizontal="center"/>
    </xf>
    <xf numFmtId="0" fontId="0" fillId="0" borderId="18" xfId="0" applyNumberFormat="1" applyFont="1" applyFill="1" applyBorder="1" applyAlignment="1" applyProtection="1">
      <alignment/>
      <protection/>
    </xf>
    <xf numFmtId="0" fontId="0" fillId="0" borderId="18" xfId="0" applyFont="1" applyFill="1" applyBorder="1" applyAlignment="1">
      <alignment horizontal="center" vertical="center" wrapText="1"/>
    </xf>
    <xf numFmtId="0" fontId="0" fillId="0" borderId="18" xfId="0" applyFont="1" applyFill="1" applyBorder="1" applyAlignment="1">
      <alignment/>
    </xf>
    <xf numFmtId="21" fontId="0" fillId="0" borderId="18" xfId="0" applyNumberFormat="1" applyFont="1" applyBorder="1" applyAlignment="1">
      <alignment horizontal="center"/>
    </xf>
    <xf numFmtId="49" fontId="0" fillId="0" borderId="18" xfId="0" applyNumberFormat="1" applyFont="1" applyFill="1" applyBorder="1" applyAlignment="1">
      <alignment horizontal="center"/>
    </xf>
    <xf numFmtId="0" fontId="5" fillId="0" borderId="18" xfId="0" applyFont="1" applyFill="1" applyBorder="1" applyAlignment="1">
      <alignment horizontal="center"/>
    </xf>
    <xf numFmtId="0" fontId="5" fillId="0" borderId="18" xfId="0" applyNumberFormat="1" applyFont="1" applyFill="1" applyBorder="1" applyAlignment="1">
      <alignment horizontal="center"/>
    </xf>
    <xf numFmtId="0" fontId="5" fillId="0" borderId="18" xfId="0" applyFont="1" applyBorder="1" applyAlignment="1">
      <alignment/>
    </xf>
    <xf numFmtId="0" fontId="31" fillId="0" borderId="18" xfId="45" applyFont="1" applyBorder="1" applyAlignment="1" applyProtection="1">
      <alignment/>
      <protection/>
    </xf>
    <xf numFmtId="0" fontId="5" fillId="0" borderId="18" xfId="0" applyNumberFormat="1" applyFont="1" applyBorder="1" applyAlignment="1">
      <alignment/>
    </xf>
    <xf numFmtId="0" fontId="5" fillId="0" borderId="18" xfId="0" applyFont="1" applyBorder="1" applyAlignment="1">
      <alignment horizontal="left"/>
    </xf>
    <xf numFmtId="0" fontId="12" fillId="0" borderId="18" xfId="0" applyFont="1" applyFill="1" applyBorder="1" applyAlignment="1">
      <alignment/>
    </xf>
    <xf numFmtId="20" fontId="5" fillId="0" borderId="18" xfId="0" applyNumberFormat="1" applyFont="1" applyBorder="1" applyAlignment="1">
      <alignment horizontal="center"/>
    </xf>
    <xf numFmtId="0" fontId="5" fillId="0" borderId="18" xfId="0" applyNumberFormat="1" applyFont="1" applyBorder="1" applyAlignment="1">
      <alignment horizontal="center"/>
    </xf>
    <xf numFmtId="0" fontId="0" fillId="0" borderId="18" xfId="0" applyBorder="1" applyAlignment="1">
      <alignment horizontal="center" vertical="center"/>
    </xf>
    <xf numFmtId="6" fontId="0" fillId="0" borderId="18" xfId="0" applyNumberFormat="1" applyBorder="1" applyAlignment="1">
      <alignment horizontal="center"/>
    </xf>
    <xf numFmtId="0" fontId="0" fillId="0" borderId="18" xfId="0" applyFont="1" applyBorder="1" applyAlignment="1">
      <alignment horizontal="right"/>
    </xf>
    <xf numFmtId="0" fontId="0" fillId="0" borderId="18" xfId="0" applyNumberFormat="1" applyFont="1" applyFill="1" applyBorder="1" applyAlignment="1">
      <alignment horizontal="center"/>
    </xf>
    <xf numFmtId="0" fontId="0" fillId="0" borderId="18" xfId="0" applyFont="1" applyBorder="1" applyAlignment="1">
      <alignment horizontal="center"/>
    </xf>
    <xf numFmtId="0" fontId="0" fillId="0" borderId="18" xfId="0" applyNumberFormat="1" applyFont="1" applyBorder="1" applyAlignment="1">
      <alignment horizontal="center"/>
    </xf>
    <xf numFmtId="0" fontId="0" fillId="0" borderId="18" xfId="0" applyFill="1" applyBorder="1" applyAlignment="1">
      <alignment horizontal="center"/>
    </xf>
    <xf numFmtId="20" fontId="0" fillId="0" borderId="18" xfId="0" applyNumberFormat="1" applyFont="1" applyBorder="1" applyAlignment="1">
      <alignment horizontal="center"/>
    </xf>
    <xf numFmtId="0" fontId="8" fillId="0" borderId="18" xfId="0" applyFont="1" applyBorder="1" applyAlignment="1" applyProtection="1">
      <alignment/>
      <protection/>
    </xf>
    <xf numFmtId="0" fontId="0" fillId="0" borderId="18" xfId="0" applyNumberFormat="1" applyFont="1" applyFill="1" applyBorder="1" applyAlignment="1">
      <alignment horizontal="center"/>
    </xf>
    <xf numFmtId="0" fontId="0" fillId="0" borderId="18" xfId="0" applyFont="1" applyBorder="1" applyAlignment="1">
      <alignment horizontal="center"/>
    </xf>
    <xf numFmtId="0" fontId="0" fillId="0" borderId="18" xfId="0" applyNumberFormat="1" applyFont="1" applyBorder="1" applyAlignment="1">
      <alignment horizontal="center"/>
    </xf>
    <xf numFmtId="43" fontId="29" fillId="24" borderId="18" xfId="47" applyNumberFormat="1" applyFont="1" applyFill="1" applyBorder="1" applyAlignment="1">
      <alignment horizontal="center"/>
    </xf>
    <xf numFmtId="43" fontId="0" fillId="0" borderId="18" xfId="47" applyNumberFormat="1" applyFont="1" applyFill="1" applyBorder="1" applyAlignment="1">
      <alignment/>
    </xf>
    <xf numFmtId="43" fontId="0" fillId="0" borderId="18" xfId="47" applyNumberFormat="1" applyFont="1" applyFill="1" applyBorder="1" applyAlignment="1">
      <alignment/>
    </xf>
    <xf numFmtId="43" fontId="0" fillId="0" borderId="18" xfId="47" applyNumberFormat="1" applyFont="1" applyBorder="1" applyAlignment="1">
      <alignment/>
    </xf>
    <xf numFmtId="43" fontId="0" fillId="0" borderId="18" xfId="47" applyNumberFormat="1" applyFont="1" applyBorder="1" applyAlignment="1">
      <alignment/>
    </xf>
    <xf numFmtId="43" fontId="0" fillId="0" borderId="18" xfId="47" applyNumberFormat="1" applyBorder="1" applyAlignment="1">
      <alignment/>
    </xf>
    <xf numFmtId="43" fontId="5" fillId="0" borderId="18" xfId="47" applyNumberFormat="1" applyFont="1" applyBorder="1" applyAlignment="1">
      <alignment/>
    </xf>
    <xf numFmtId="0" fontId="0" fillId="0" borderId="18" xfId="0" applyFill="1" applyBorder="1" applyAlignment="1">
      <alignment horizontal="center" vertical="center"/>
    </xf>
    <xf numFmtId="0" fontId="0" fillId="0" borderId="0" xfId="0" applyFill="1" applyAlignment="1">
      <alignment horizontal="center" vertical="center"/>
    </xf>
    <xf numFmtId="0" fontId="0" fillId="0" borderId="18" xfId="0" applyNumberFormat="1" applyFont="1" applyFill="1" applyBorder="1" applyAlignment="1">
      <alignment horizontal="center"/>
    </xf>
    <xf numFmtId="0" fontId="4" fillId="0" borderId="18" xfId="0" applyNumberFormat="1" applyFont="1" applyFill="1" applyBorder="1" applyAlignment="1">
      <alignment/>
    </xf>
    <xf numFmtId="0" fontId="12" fillId="0" borderId="0" xfId="0" applyFont="1" applyFill="1" applyBorder="1" applyAlignment="1">
      <alignment/>
    </xf>
    <xf numFmtId="0" fontId="12" fillId="0" borderId="0" xfId="0" applyFont="1" applyAlignment="1">
      <alignment/>
    </xf>
    <xf numFmtId="0" fontId="4" fillId="0" borderId="0" xfId="0" applyNumberFormat="1" applyFont="1" applyFill="1" applyAlignment="1">
      <alignment/>
    </xf>
    <xf numFmtId="0" fontId="32" fillId="24" borderId="18" xfId="0" applyFont="1" applyFill="1" applyBorder="1" applyAlignment="1">
      <alignment horizontal="center"/>
    </xf>
    <xf numFmtId="0" fontId="0" fillId="0" borderId="18" xfId="0" applyFont="1" applyFill="1" applyBorder="1" applyAlignment="1">
      <alignment/>
    </xf>
    <xf numFmtId="0" fontId="0" fillId="0" borderId="18" xfId="0" applyFont="1" applyBorder="1" applyAlignment="1">
      <alignment/>
    </xf>
    <xf numFmtId="0" fontId="5" fillId="0" borderId="18" xfId="0" applyFont="1" applyFill="1" applyBorder="1" applyAlignment="1">
      <alignment/>
    </xf>
    <xf numFmtId="0" fontId="0" fillId="0" borderId="0" xfId="0" applyFont="1" applyFill="1" applyAlignment="1">
      <alignment/>
    </xf>
    <xf numFmtId="0" fontId="0" fillId="0" borderId="0" xfId="0" applyFont="1" applyAlignment="1">
      <alignment/>
    </xf>
    <xf numFmtId="0" fontId="6" fillId="0" borderId="0" xfId="0" applyFont="1" applyFill="1" applyAlignment="1">
      <alignment/>
    </xf>
    <xf numFmtId="0" fontId="0" fillId="0" borderId="0" xfId="0" applyFont="1" applyFill="1" applyAlignment="1">
      <alignment/>
    </xf>
    <xf numFmtId="0" fontId="0" fillId="0" borderId="0" xfId="0" applyFont="1" applyAlignment="1">
      <alignment/>
    </xf>
    <xf numFmtId="0" fontId="0" fillId="0" borderId="18" xfId="0" applyNumberFormat="1" applyFont="1" applyFill="1" applyBorder="1" applyAlignment="1">
      <alignment horizontal="right"/>
    </xf>
    <xf numFmtId="0" fontId="0" fillId="0" borderId="18" xfId="0" applyNumberFormat="1" applyFont="1" applyFill="1" applyBorder="1" applyAlignment="1">
      <alignment horizontal="right"/>
    </xf>
    <xf numFmtId="0" fontId="0" fillId="0" borderId="18" xfId="0" applyFill="1" applyBorder="1" applyAlignment="1">
      <alignment/>
    </xf>
    <xf numFmtId="0" fontId="0" fillId="0" borderId="18" xfId="0" applyFill="1" applyBorder="1" applyAlignment="1">
      <alignment/>
    </xf>
    <xf numFmtId="0" fontId="0" fillId="0" borderId="0" xfId="0" applyFill="1" applyAlignment="1">
      <alignment/>
    </xf>
    <xf numFmtId="0" fontId="0" fillId="0" borderId="18" xfId="0" applyFill="1" applyBorder="1" applyAlignment="1">
      <alignment horizontal="right"/>
    </xf>
    <xf numFmtId="0" fontId="0" fillId="0" borderId="18" xfId="0" applyNumberFormat="1" applyFill="1" applyBorder="1" applyAlignment="1">
      <alignment/>
    </xf>
    <xf numFmtId="0" fontId="6" fillId="0" borderId="18" xfId="0" applyNumberFormat="1" applyFont="1" applyFill="1" applyBorder="1" applyAlignment="1">
      <alignment horizontal="left"/>
    </xf>
    <xf numFmtId="0" fontId="0" fillId="0" borderId="0" xfId="0" applyNumberFormat="1" applyFill="1" applyAlignment="1">
      <alignment/>
    </xf>
    <xf numFmtId="0" fontId="6" fillId="0" borderId="0" xfId="0" applyNumberFormat="1" applyFont="1" applyFill="1" applyBorder="1" applyAlignment="1">
      <alignment horizontal="left"/>
    </xf>
    <xf numFmtId="0" fontId="31" fillId="0" borderId="0" xfId="45" applyFont="1" applyFill="1" applyAlignment="1" applyProtection="1">
      <alignment/>
      <protection/>
    </xf>
    <xf numFmtId="0" fontId="5" fillId="0" borderId="0" xfId="0" applyNumberFormat="1" applyFont="1" applyFill="1" applyAlignment="1">
      <alignment/>
    </xf>
    <xf numFmtId="2" fontId="5" fillId="0" borderId="0" xfId="0" applyNumberFormat="1" applyFont="1" applyFill="1" applyAlignment="1">
      <alignment/>
    </xf>
    <xf numFmtId="20" fontId="5" fillId="0" borderId="0" xfId="0" applyNumberFormat="1" applyFont="1" applyFill="1" applyAlignment="1">
      <alignment horizontal="center"/>
    </xf>
    <xf numFmtId="0" fontId="5" fillId="0" borderId="0" xfId="0" applyFont="1" applyFill="1" applyAlignment="1">
      <alignment wrapText="1"/>
    </xf>
    <xf numFmtId="0" fontId="0" fillId="0" borderId="0" xfId="0" applyFill="1" applyAlignment="1">
      <alignment horizontal="right"/>
    </xf>
    <xf numFmtId="0" fontId="0" fillId="27" borderId="18" xfId="0" applyNumberFormat="1" applyFont="1" applyFill="1" applyBorder="1" applyAlignment="1">
      <alignment horizontal="center"/>
    </xf>
    <xf numFmtId="0" fontId="0" fillId="27" borderId="18" xfId="0" applyFont="1" applyFill="1" applyBorder="1" applyAlignment="1">
      <alignment/>
    </xf>
    <xf numFmtId="0" fontId="2" fillId="27" borderId="18" xfId="45" applyFill="1" applyBorder="1" applyAlignment="1" applyProtection="1">
      <alignment/>
      <protection/>
    </xf>
    <xf numFmtId="0" fontId="0" fillId="27" borderId="18" xfId="0" applyNumberFormat="1" applyFont="1" applyFill="1" applyBorder="1" applyAlignment="1">
      <alignment/>
    </xf>
    <xf numFmtId="0" fontId="0" fillId="27" borderId="18" xfId="0" applyFont="1" applyFill="1" applyBorder="1" applyAlignment="1">
      <alignment horizontal="center"/>
    </xf>
    <xf numFmtId="0" fontId="0" fillId="27" borderId="18" xfId="0" applyFont="1" applyFill="1" applyBorder="1" applyAlignment="1">
      <alignment horizontal="left"/>
    </xf>
    <xf numFmtId="0" fontId="0" fillId="27" borderId="18" xfId="0" applyFont="1" applyFill="1" applyBorder="1" applyAlignment="1">
      <alignment/>
    </xf>
    <xf numFmtId="0" fontId="4" fillId="27" borderId="18" xfId="0" applyFont="1" applyFill="1" applyBorder="1" applyAlignment="1">
      <alignment/>
    </xf>
    <xf numFmtId="0" fontId="0" fillId="27" borderId="18" xfId="0" applyFont="1" applyFill="1" applyBorder="1" applyAlignment="1">
      <alignment/>
    </xf>
    <xf numFmtId="43" fontId="0" fillId="27" borderId="18" xfId="47" applyNumberFormat="1" applyFont="1" applyFill="1" applyBorder="1" applyAlignment="1">
      <alignment/>
    </xf>
    <xf numFmtId="43" fontId="0" fillId="27" borderId="18" xfId="47" applyNumberFormat="1" applyFont="1" applyFill="1" applyBorder="1" applyAlignment="1" quotePrefix="1">
      <alignment/>
    </xf>
    <xf numFmtId="0" fontId="0" fillId="27" borderId="18" xfId="0" applyFont="1" applyFill="1" applyBorder="1" applyAlignment="1" quotePrefix="1">
      <alignment/>
    </xf>
    <xf numFmtId="20" fontId="0" fillId="27" borderId="18" xfId="0" applyNumberFormat="1" applyFont="1" applyFill="1" applyBorder="1" applyAlignment="1">
      <alignment horizontal="center"/>
    </xf>
    <xf numFmtId="0" fontId="0" fillId="27" borderId="18" xfId="0" applyNumberFormat="1" applyFont="1" applyFill="1" applyBorder="1" applyAlignment="1">
      <alignment horizontal="center"/>
    </xf>
    <xf numFmtId="0" fontId="0" fillId="27" borderId="18" xfId="0" applyFont="1" applyFill="1" applyBorder="1" applyAlignment="1" quotePrefix="1">
      <alignment horizontal="left"/>
    </xf>
    <xf numFmtId="0" fontId="0" fillId="27" borderId="18" xfId="0" applyFont="1" applyFill="1" applyBorder="1" applyAlignment="1">
      <alignment horizontal="center" vertical="center"/>
    </xf>
    <xf numFmtId="0" fontId="0" fillId="27" borderId="18" xfId="0" applyFont="1" applyFill="1" applyBorder="1" applyAlignment="1" quotePrefix="1">
      <alignment horizontal="right"/>
    </xf>
    <xf numFmtId="0" fontId="0" fillId="27" borderId="18" xfId="0" applyFont="1" applyFill="1" applyBorder="1" applyAlignment="1">
      <alignment horizontal="center"/>
    </xf>
    <xf numFmtId="0" fontId="5" fillId="27" borderId="18" xfId="0" applyFont="1" applyFill="1" applyBorder="1" applyAlignment="1" quotePrefix="1">
      <alignment horizontal="right"/>
    </xf>
    <xf numFmtId="0" fontId="0" fillId="27" borderId="18" xfId="0" applyFont="1" applyFill="1" applyBorder="1" applyAlignment="1">
      <alignment horizontal="center"/>
    </xf>
    <xf numFmtId="0" fontId="0" fillId="27" borderId="18" xfId="0" applyFont="1" applyFill="1" applyBorder="1" applyAlignment="1">
      <alignment horizontal="right"/>
    </xf>
    <xf numFmtId="0" fontId="0" fillId="27" borderId="18" xfId="0" applyFont="1" applyFill="1" applyBorder="1" applyAlignment="1">
      <alignment horizontal="right"/>
    </xf>
    <xf numFmtId="0" fontId="0" fillId="27" borderId="18" xfId="0" applyNumberFormat="1" applyFont="1" applyFill="1" applyBorder="1" applyAlignment="1">
      <alignment horizontal="right"/>
    </xf>
    <xf numFmtId="0" fontId="0" fillId="27" borderId="18" xfId="0" applyNumberFormat="1" applyFont="1" applyFill="1" applyBorder="1" applyAlignment="1">
      <alignment horizontal="right"/>
    </xf>
    <xf numFmtId="0" fontId="0" fillId="27" borderId="18" xfId="0" applyNumberFormat="1" applyFill="1" applyBorder="1" applyAlignment="1">
      <alignment/>
    </xf>
    <xf numFmtId="0" fontId="6" fillId="27" borderId="18" xfId="0" applyNumberFormat="1" applyFont="1" applyFill="1" applyBorder="1" applyAlignment="1">
      <alignment horizontal="left"/>
    </xf>
    <xf numFmtId="0" fontId="10" fillId="27" borderId="18" xfId="45" applyFont="1" applyFill="1" applyBorder="1" applyAlignment="1" applyProtection="1">
      <alignment/>
      <protection/>
    </xf>
    <xf numFmtId="0" fontId="0" fillId="27" borderId="18" xfId="0" applyFont="1" applyFill="1" applyBorder="1" applyAlignment="1">
      <alignment horizontal="left"/>
    </xf>
    <xf numFmtId="0" fontId="0" fillId="27" borderId="18" xfId="0" applyFont="1" applyFill="1" applyBorder="1" applyAlignment="1">
      <alignment horizontal="left"/>
    </xf>
    <xf numFmtId="0" fontId="0" fillId="27" borderId="18" xfId="0" applyFont="1" applyFill="1" applyBorder="1" applyAlignment="1">
      <alignment horizontal="center" vertical="center" wrapText="1"/>
    </xf>
    <xf numFmtId="0" fontId="0" fillId="27" borderId="18" xfId="0" applyFont="1" applyFill="1" applyBorder="1" applyAlignment="1">
      <alignment horizontal="left" vertical="center"/>
    </xf>
    <xf numFmtId="0" fontId="0" fillId="27" borderId="18" xfId="0" applyFont="1" applyFill="1" applyBorder="1" applyAlignment="1">
      <alignment horizontal="left"/>
    </xf>
    <xf numFmtId="0" fontId="5" fillId="27" borderId="18" xfId="0" applyFont="1" applyFill="1" applyBorder="1" applyAlignment="1">
      <alignment horizontal="center"/>
    </xf>
    <xf numFmtId="0" fontId="0" fillId="27" borderId="18" xfId="0" applyNumberFormat="1" applyFont="1" applyFill="1" applyBorder="1" applyAlignment="1">
      <alignment horizontal="center"/>
    </xf>
    <xf numFmtId="0" fontId="0" fillId="27" borderId="18" xfId="0" applyNumberFormat="1" applyFont="1" applyFill="1" applyBorder="1" applyAlignment="1">
      <alignment/>
    </xf>
    <xf numFmtId="0" fontId="5" fillId="27" borderId="18" xfId="0" applyFont="1" applyFill="1" applyBorder="1" applyAlignment="1">
      <alignment horizontal="right"/>
    </xf>
    <xf numFmtId="0" fontId="0" fillId="27" borderId="18" xfId="0" applyNumberFormat="1" applyFont="1" applyFill="1" applyBorder="1" applyAlignment="1" applyProtection="1">
      <alignment/>
      <protection/>
    </xf>
    <xf numFmtId="0" fontId="0" fillId="27" borderId="18" xfId="0" applyFont="1" applyFill="1" applyBorder="1" applyAlignment="1">
      <alignment horizontal="center"/>
    </xf>
    <xf numFmtId="43" fontId="0" fillId="27" borderId="18" xfId="47" applyNumberFormat="1" applyFont="1" applyFill="1" applyBorder="1" applyAlignment="1">
      <alignment/>
    </xf>
    <xf numFmtId="0" fontId="0" fillId="27" borderId="18" xfId="0" applyFont="1" applyFill="1" applyBorder="1" applyAlignment="1">
      <alignment horizontal="center" vertical="center"/>
    </xf>
    <xf numFmtId="0" fontId="4" fillId="27" borderId="18" xfId="0" applyNumberFormat="1" applyFont="1" applyFill="1" applyBorder="1" applyAlignment="1">
      <alignment/>
    </xf>
    <xf numFmtId="49" fontId="0" fillId="27" borderId="18" xfId="0" applyNumberFormat="1" applyFont="1" applyFill="1" applyBorder="1" applyAlignment="1">
      <alignment horizontal="center"/>
    </xf>
    <xf numFmtId="0" fontId="0" fillId="27" borderId="18" xfId="0" applyFont="1" applyFill="1" applyBorder="1" applyAlignment="1">
      <alignment horizontal="center" vertical="center"/>
    </xf>
    <xf numFmtId="0" fontId="0" fillId="27" borderId="18" xfId="45" applyNumberFormat="1" applyFont="1" applyFill="1" applyBorder="1" applyAlignment="1" applyProtection="1">
      <alignment/>
      <protection/>
    </xf>
    <xf numFmtId="0" fontId="0" fillId="27" borderId="18" xfId="45" applyNumberFormat="1" applyFont="1" applyFill="1" applyBorder="1" applyAlignment="1" applyProtection="1">
      <alignment/>
      <protection/>
    </xf>
    <xf numFmtId="0" fontId="0" fillId="27" borderId="18" xfId="0" applyNumberFormat="1" applyFont="1" applyFill="1" applyBorder="1" applyAlignment="1">
      <alignment horizontal="right"/>
    </xf>
    <xf numFmtId="0" fontId="0" fillId="27" borderId="18" xfId="45" applyFont="1" applyFill="1" applyBorder="1" applyAlignment="1" applyProtection="1">
      <alignment/>
      <protection/>
    </xf>
    <xf numFmtId="0" fontId="0" fillId="27" borderId="18" xfId="0" applyNumberFormat="1" applyFont="1" applyFill="1" applyBorder="1" applyAlignment="1">
      <alignment horizontal="right"/>
    </xf>
    <xf numFmtId="0" fontId="5" fillId="27" borderId="18" xfId="0" applyFont="1" applyFill="1" applyBorder="1" applyAlignment="1">
      <alignment/>
    </xf>
    <xf numFmtId="0" fontId="12" fillId="27" borderId="18" xfId="0" applyFont="1" applyFill="1" applyBorder="1" applyAlignment="1">
      <alignment/>
    </xf>
    <xf numFmtId="0" fontId="5" fillId="27" borderId="18" xfId="0" applyFont="1" applyFill="1" applyBorder="1" applyAlignment="1">
      <alignment/>
    </xf>
    <xf numFmtId="43" fontId="5" fillId="27" borderId="18" xfId="47" applyNumberFormat="1" applyFont="1" applyFill="1" applyBorder="1" applyAlignment="1">
      <alignment/>
    </xf>
    <xf numFmtId="0" fontId="0" fillId="27" borderId="18" xfId="0" applyFont="1" applyFill="1" applyBorder="1" applyAlignment="1" quotePrefix="1">
      <alignment horizontal="center" vertical="center" wrapText="1"/>
    </xf>
    <xf numFmtId="0" fontId="0" fillId="27" borderId="18" xfId="0" applyFont="1" applyFill="1" applyBorder="1" applyAlignment="1">
      <alignment/>
    </xf>
    <xf numFmtId="0" fontId="0" fillId="27" borderId="18" xfId="0" applyFont="1" applyFill="1" applyBorder="1" applyAlignment="1">
      <alignment horizontal="center" vertical="center" wrapText="1"/>
    </xf>
    <xf numFmtId="0" fontId="0" fillId="27" borderId="18" xfId="0" applyFill="1" applyBorder="1" applyAlignment="1">
      <alignment/>
    </xf>
    <xf numFmtId="49" fontId="0" fillId="27" borderId="18" xfId="0" applyNumberFormat="1" applyFont="1" applyFill="1" applyBorder="1" applyAlignment="1">
      <alignment horizontal="center"/>
    </xf>
    <xf numFmtId="0" fontId="5" fillId="27" borderId="18" xfId="0" applyFont="1" applyFill="1" applyBorder="1" applyAlignment="1">
      <alignment horizontal="center"/>
    </xf>
    <xf numFmtId="0" fontId="0" fillId="27" borderId="18" xfId="0" applyFill="1" applyBorder="1" applyAlignment="1">
      <alignment horizontal="left"/>
    </xf>
    <xf numFmtId="43" fontId="0" fillId="27" borderId="18" xfId="47" applyNumberFormat="1" applyFill="1" applyBorder="1" applyAlignment="1">
      <alignment/>
    </xf>
    <xf numFmtId="0" fontId="0" fillId="27" borderId="18" xfId="0" applyFill="1" applyBorder="1" applyAlignment="1">
      <alignment horizontal="right"/>
    </xf>
    <xf numFmtId="0" fontId="0" fillId="27" borderId="18" xfId="0" applyFill="1" applyBorder="1" applyAlignment="1">
      <alignment horizontal="center"/>
    </xf>
    <xf numFmtId="0" fontId="0" fillId="27" borderId="18" xfId="0" applyFill="1" applyBorder="1" applyAlignment="1">
      <alignment/>
    </xf>
    <xf numFmtId="0" fontId="0" fillId="27" borderId="18" xfId="0" applyFill="1" applyBorder="1" applyAlignment="1">
      <alignment horizontal="center" vertical="center"/>
    </xf>
    <xf numFmtId="21" fontId="0" fillId="27" borderId="18" xfId="0" applyNumberFormat="1" applyFont="1" applyFill="1" applyBorder="1" applyAlignment="1">
      <alignment horizontal="center"/>
    </xf>
    <xf numFmtId="0" fontId="0" fillId="27" borderId="18" xfId="0" applyNumberFormat="1" applyFont="1" applyFill="1" applyBorder="1" applyAlignment="1">
      <alignment horizontal="center"/>
    </xf>
    <xf numFmtId="0" fontId="0" fillId="27" borderId="18" xfId="0" applyNumberFormat="1" applyFont="1" applyFill="1" applyBorder="1" applyAlignment="1">
      <alignment/>
    </xf>
    <xf numFmtId="20" fontId="0" fillId="27" borderId="18" xfId="0" applyNumberFormat="1" applyFont="1" applyFill="1" applyBorder="1" applyAlignment="1">
      <alignment horizontal="center"/>
    </xf>
    <xf numFmtId="0" fontId="0" fillId="27" borderId="18" xfId="0" applyFont="1" applyFill="1" applyBorder="1" applyAlignment="1">
      <alignment horizontal="center"/>
    </xf>
    <xf numFmtId="0" fontId="2" fillId="27" borderId="18" xfId="45" applyFill="1" applyBorder="1" applyAlignment="1">
      <alignment/>
    </xf>
    <xf numFmtId="0" fontId="8" fillId="27" borderId="18" xfId="0" applyFont="1" applyFill="1" applyBorder="1" applyAlignment="1" applyProtection="1">
      <alignment/>
      <protection/>
    </xf>
    <xf numFmtId="0" fontId="0" fillId="27" borderId="18" xfId="0" applyNumberFormat="1" applyFont="1" applyFill="1" applyBorder="1" applyAlignment="1">
      <alignment horizontal="center"/>
    </xf>
    <xf numFmtId="0" fontId="0" fillId="27" borderId="18" xfId="0" applyFont="1" applyFill="1" applyBorder="1" applyAlignment="1">
      <alignment horizontal="center"/>
    </xf>
    <xf numFmtId="0" fontId="0" fillId="27" borderId="18" xfId="0" applyFont="1" applyFill="1" applyBorder="1" applyAlignment="1">
      <alignment vertical="distributed" wrapText="1" readingOrder="1"/>
    </xf>
    <xf numFmtId="0" fontId="0" fillId="0" borderId="18" xfId="0" applyFont="1" applyFill="1" applyBorder="1" applyAlignment="1">
      <alignment vertical="distributed" wrapText="1" readingOrder="1"/>
    </xf>
    <xf numFmtId="0" fontId="0" fillId="0" borderId="18" xfId="0" applyFont="1" applyBorder="1" applyAlignment="1">
      <alignment vertical="distributed" wrapText="1"/>
    </xf>
    <xf numFmtId="0" fontId="0" fillId="0" borderId="18" xfId="0" applyFont="1" applyBorder="1" applyAlignment="1">
      <alignment vertical="distributed" wrapText="1"/>
    </xf>
    <xf numFmtId="0" fontId="0" fillId="0" borderId="18" xfId="0" applyFont="1" applyFill="1" applyBorder="1" applyAlignment="1">
      <alignment vertical="distributed" wrapText="1"/>
    </xf>
    <xf numFmtId="0" fontId="0" fillId="27" borderId="18" xfId="0" applyFont="1" applyFill="1" applyBorder="1" applyAlignment="1">
      <alignment vertical="distributed" wrapText="1"/>
    </xf>
    <xf numFmtId="0" fontId="0" fillId="27" borderId="18" xfId="0" applyFont="1" applyFill="1" applyBorder="1" applyAlignment="1">
      <alignment vertical="distributed" wrapText="1" readingOrder="1"/>
    </xf>
    <xf numFmtId="0" fontId="0" fillId="0" borderId="18" xfId="0" applyFont="1" applyFill="1" applyBorder="1" applyAlignment="1">
      <alignment vertical="distributed" wrapText="1" readingOrder="1"/>
    </xf>
    <xf numFmtId="0" fontId="0" fillId="27" borderId="18" xfId="0" applyFill="1" applyBorder="1" applyAlignment="1">
      <alignment vertical="distributed" wrapText="1"/>
    </xf>
    <xf numFmtId="0" fontId="5" fillId="0" borderId="18" xfId="0" applyFont="1" applyBorder="1" applyAlignment="1">
      <alignment vertical="distributed" wrapText="1"/>
    </xf>
    <xf numFmtId="0" fontId="0" fillId="0" borderId="18" xfId="0" applyBorder="1" applyAlignment="1">
      <alignment vertical="distributed" wrapText="1"/>
    </xf>
    <xf numFmtId="0" fontId="0" fillId="26" borderId="18" xfId="0" applyNumberFormat="1" applyFont="1" applyFill="1" applyBorder="1" applyAlignment="1">
      <alignment horizontal="center"/>
    </xf>
    <xf numFmtId="0" fontId="0" fillId="26" borderId="18" xfId="0" applyFont="1" applyFill="1" applyBorder="1" applyAlignment="1">
      <alignment/>
    </xf>
    <xf numFmtId="0" fontId="2" fillId="26" borderId="18" xfId="45" applyFill="1" applyBorder="1" applyAlignment="1" applyProtection="1">
      <alignment/>
      <protection/>
    </xf>
    <xf numFmtId="0" fontId="0" fillId="26" borderId="18" xfId="0" applyFont="1" applyFill="1" applyBorder="1" applyAlignment="1">
      <alignment/>
    </xf>
    <xf numFmtId="0" fontId="0" fillId="26" borderId="18" xfId="0" applyNumberFormat="1" applyFont="1" applyFill="1" applyBorder="1" applyAlignment="1">
      <alignment/>
    </xf>
    <xf numFmtId="0" fontId="0" fillId="26" borderId="18" xfId="0" applyFont="1" applyFill="1" applyBorder="1" applyAlignment="1">
      <alignment horizontal="center"/>
    </xf>
    <xf numFmtId="0" fontId="0" fillId="26" borderId="18" xfId="0" applyFont="1" applyFill="1" applyBorder="1" applyAlignment="1">
      <alignment horizontal="left"/>
    </xf>
    <xf numFmtId="0" fontId="0" fillId="26" borderId="18" xfId="0" applyFont="1" applyFill="1" applyBorder="1" applyAlignment="1">
      <alignment/>
    </xf>
    <xf numFmtId="0" fontId="4" fillId="26" borderId="18" xfId="0" applyFont="1" applyFill="1" applyBorder="1" applyAlignment="1">
      <alignment/>
    </xf>
    <xf numFmtId="43" fontId="0" fillId="26" borderId="18" xfId="47" applyNumberFormat="1" applyFont="1" applyFill="1" applyBorder="1" applyAlignment="1">
      <alignment/>
    </xf>
    <xf numFmtId="49" fontId="0" fillId="26" borderId="18" xfId="0" applyNumberFormat="1" applyFont="1" applyFill="1" applyBorder="1" applyAlignment="1">
      <alignment horizontal="center"/>
    </xf>
    <xf numFmtId="0" fontId="0" fillId="26" borderId="18" xfId="0" applyNumberFormat="1" applyFont="1" applyFill="1" applyBorder="1" applyAlignment="1">
      <alignment horizontal="center"/>
    </xf>
    <xf numFmtId="0" fontId="0" fillId="26" borderId="18" xfId="0" applyFont="1" applyFill="1" applyBorder="1" applyAlignment="1">
      <alignment horizontal="left"/>
    </xf>
    <xf numFmtId="0" fontId="0" fillId="26" borderId="18" xfId="0" applyFont="1" applyFill="1" applyBorder="1" applyAlignment="1">
      <alignment vertical="distributed" wrapText="1" readingOrder="1"/>
    </xf>
    <xf numFmtId="0" fontId="0" fillId="26" borderId="18" xfId="0" applyFont="1" applyFill="1" applyBorder="1" applyAlignment="1">
      <alignment horizontal="center" vertical="center" wrapText="1"/>
    </xf>
    <xf numFmtId="0" fontId="0" fillId="26" borderId="18" xfId="0" applyFont="1" applyFill="1" applyBorder="1" applyAlignment="1">
      <alignment horizontal="center" vertical="center"/>
    </xf>
    <xf numFmtId="0" fontId="0" fillId="26" borderId="18" xfId="0" applyFont="1" applyFill="1" applyBorder="1" applyAlignment="1">
      <alignment horizontal="right"/>
    </xf>
    <xf numFmtId="0" fontId="0" fillId="26" borderId="18" xfId="0" applyFont="1" applyFill="1" applyBorder="1" applyAlignment="1">
      <alignment horizontal="center"/>
    </xf>
    <xf numFmtId="0" fontId="0" fillId="26" borderId="18" xfId="0" applyFont="1" applyFill="1" applyBorder="1" applyAlignment="1">
      <alignment horizontal="right"/>
    </xf>
    <xf numFmtId="0" fontId="0" fillId="26" borderId="18" xfId="0" applyNumberFormat="1" applyFont="1" applyFill="1" applyBorder="1" applyAlignment="1">
      <alignment horizontal="right"/>
    </xf>
    <xf numFmtId="0" fontId="0" fillId="26" borderId="18" xfId="0" applyNumberFormat="1" applyFill="1" applyBorder="1" applyAlignment="1">
      <alignment/>
    </xf>
    <xf numFmtId="0" fontId="6" fillId="26" borderId="18" xfId="0" applyNumberFormat="1" applyFont="1" applyFill="1" applyBorder="1" applyAlignment="1">
      <alignment horizontal="left"/>
    </xf>
    <xf numFmtId="0" fontId="5" fillId="0" borderId="0" xfId="0" applyFont="1" applyFill="1" applyAlignment="1">
      <alignment horizontal="right"/>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4">
    <dxf>
      <fill>
        <patternFill>
          <bgColor rgb="FF92D050"/>
        </patternFill>
      </fill>
    </dxf>
    <dxf>
      <fill>
        <patternFill>
          <bgColor rgb="FFC00000"/>
        </patternFill>
      </fill>
    </dxf>
    <dxf>
      <fill>
        <patternFill>
          <bgColor rgb="FF92D050"/>
        </patternFill>
      </fill>
    </dxf>
    <dxf>
      <fill>
        <patternFill>
          <bgColor rgb="FFC0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ables/table1.xml><?xml version="1.0" encoding="utf-8"?>
<table xmlns="http://schemas.openxmlformats.org/spreadsheetml/2006/main" id="1" name="Tableau1" displayName="Tableau1" ref="A1:AI63" comment="" totalsRowShown="0">
  <autoFilter ref="A1:AI63"/>
  <tableColumns count="35">
    <tableColumn id="56" name="#"/>
    <tableColumn id="47" name="P"/>
    <tableColumn id="46" name="ID"/>
    <tableColumn id="2" name="Tel"/>
    <tableColumn id="3" name="Mail"/>
    <tableColumn id="17" name="Nom"/>
    <tableColumn id="18" name="Prenom"/>
    <tableColumn id="5" name="Dpt"/>
    <tableColumn id="1" name="Lieu d'observation"/>
    <tableColumn id="7" name="CP"/>
    <tableColumn id="8" name="Ville"/>
    <tableColumn id="9" name="Pays"/>
    <tableColumn id="49" name="Latitude"/>
    <tableColumn id="48" name="Longitude"/>
    <tableColumn id="20" name="Taille app."/>
    <tableColumn id="10" name="Heure début"/>
    <tableColumn id="6" name="Durée (s)"/>
    <tableColumn id="58" name="Nb_objects"/>
    <tableColumn id="60" name="Description"/>
    <tableColumn id="16" name="Vu Fragmentation"/>
    <tableColumn id="12" name="Vu PAN"/>
    <tableColumn id="57" name="Bruit"/>
    <tableColumn id="51" name="Inclin/Horiz."/>
    <tableColumn id="28" name="Azimuts"/>
    <tableColumn id="54" name="Site"/>
    <tableColumn id="4" name="Directions"/>
    <tableColumn id="11" name="Dir1"/>
    <tableColumn id="41" name="Dir2"/>
    <tableColumn id="19" name="Az1"/>
    <tableColumn id="21" name="Az2"/>
    <tableColumn id="14" name="Dir_tmp"/>
    <tableColumn id="15" name="Dir Moy"/>
    <tableColumn id="36" name="A1"/>
    <tableColumn id="37" name="A2"/>
    <tableColumn id="43" name="Trajectory"/>
  </tableColumns>
  <tableStyleInfo name="TableStyleMedium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ean-michel.pubellier@aviation-civile.gouv.fr" TargetMode="External" /><Relationship Id="rId2" Type="http://schemas.openxmlformats.org/officeDocument/2006/relationships/hyperlink" Target="mailto:lrzo8@yahoo.fr" TargetMode="External" /><Relationship Id="rId3" Type="http://schemas.openxmlformats.org/officeDocument/2006/relationships/hyperlink" Target="mailto:renotte.urruty@hotmail.fr" TargetMode="External" /><Relationship Id="rId4" Type="http://schemas.openxmlformats.org/officeDocument/2006/relationships/hyperlink" Target="mailto:martin.lequeux.gruninger@gmail.com" TargetMode="External" /><Relationship Id="rId5" Type="http://schemas.openxmlformats.org/officeDocument/2006/relationships/hyperlink" Target="mailto:frederic.favre8@wanadoo.fr" TargetMode="External" /><Relationship Id="rId6" Type="http://schemas.openxmlformats.org/officeDocument/2006/relationships/hyperlink" Target="mailto:michel.dupouey@wanadoo.fr" TargetMode="External" /><Relationship Id="rId7" Type="http://schemas.openxmlformats.org/officeDocument/2006/relationships/hyperlink" Target="mailto:djenane.geoffroy@hotmail.fr" TargetMode="External" /><Relationship Id="rId8" Type="http://schemas.openxmlformats.org/officeDocument/2006/relationships/hyperlink" Target="mailto:la.pachole@orange.fr" TargetMode="External" /><Relationship Id="rId9" Type="http://schemas.openxmlformats.org/officeDocument/2006/relationships/hyperlink" Target="mailto:courty.florian@hotmail.fr" TargetMode="External" /><Relationship Id="rId10" Type="http://schemas.openxmlformats.org/officeDocument/2006/relationships/hyperlink" Target="mailto:garcia_g@live.fr" TargetMode="External" /><Relationship Id="rId11" Type="http://schemas.openxmlformats.org/officeDocument/2006/relationships/hyperlink" Target="mailto:julien.drillon@gmail.com" TargetMode="External" /><Relationship Id="rId12" Type="http://schemas.openxmlformats.org/officeDocument/2006/relationships/hyperlink" Target="mailto:slounas@free.fr" TargetMode="External" /><Relationship Id="rId13" Type="http://schemas.openxmlformats.org/officeDocument/2006/relationships/hyperlink" Target="mailto:loli_jay82@msn.com" TargetMode="External" /><Relationship Id="rId14" Type="http://schemas.openxmlformats.org/officeDocument/2006/relationships/hyperlink" Target="mailto:vivince81@hotmail.fr" TargetMode="External" /><Relationship Id="rId15" Type="http://schemas.openxmlformats.org/officeDocument/2006/relationships/hyperlink" Target="mailto:pouline.couderc@laposte.net" TargetMode="External" /><Relationship Id="rId16" Type="http://schemas.openxmlformats.org/officeDocument/2006/relationships/hyperlink" Target="mailto:beamino@yahoo.fr" TargetMode="External" /><Relationship Id="rId17" Type="http://schemas.openxmlformats.org/officeDocument/2006/relationships/hyperlink" Target="mailto:bernard-antoine@live.fr" TargetMode="External" /><Relationship Id="rId18" Type="http://schemas.openxmlformats.org/officeDocument/2006/relationships/hyperlink" Target="mailto:seb.raynaud@wanadoo.fr" TargetMode="External" /><Relationship Id="rId19" Type="http://schemas.openxmlformats.org/officeDocument/2006/relationships/hyperlink" Target="mailto:massalet@yahoo.fr" TargetMode="External" /><Relationship Id="rId20" Type="http://schemas.openxmlformats.org/officeDocument/2006/relationships/hyperlink" Target="mailto:llic@live.fr" TargetMode="External" /><Relationship Id="rId21" Type="http://schemas.openxmlformats.org/officeDocument/2006/relationships/hyperlink" Target="mailto:malube@me.com" TargetMode="External" /><Relationship Id="rId22" Type="http://schemas.openxmlformats.org/officeDocument/2006/relationships/hyperlink" Target="mailto:dieu.family@orange.fr" TargetMode="External" /><Relationship Id="rId23" Type="http://schemas.openxmlformats.org/officeDocument/2006/relationships/hyperlink" Target="mailto:jean.michel.cognet@orange.fr" TargetMode="External" /><Relationship Id="rId24" Type="http://schemas.openxmlformats.org/officeDocument/2006/relationships/hyperlink" Target="mailto:mdclement@sfr.fr" TargetMode="External" /><Relationship Id="rId25" Type="http://schemas.openxmlformats.org/officeDocument/2006/relationships/hyperlink" Target="mailto:aurelienle69@hotmail.fr" TargetMode="External" /><Relationship Id="rId26" Type="http://schemas.openxmlformats.org/officeDocument/2006/relationships/hyperlink" Target="mailto:kozlowsky.denis@sfr.fr" TargetMode="External" /><Relationship Id="rId27" Type="http://schemas.openxmlformats.org/officeDocument/2006/relationships/hyperlink" Target="mailto:marie.pierre.aim@orange.fr" TargetMode="External" /><Relationship Id="rId28" Type="http://schemas.openxmlformats.org/officeDocument/2006/relationships/hyperlink" Target="mailto:jeanluc.dusserre@sfr.fr" TargetMode="External" /><Relationship Id="rId29" Type="http://schemas.openxmlformats.org/officeDocument/2006/relationships/hyperlink" Target="mailto:fredolive777@hotmail.fr" TargetMode="External" /><Relationship Id="rId30" Type="http://schemas.openxmlformats.org/officeDocument/2006/relationships/hyperlink" Target="mailto:cathaudim@orange.fr" TargetMode="External" /><Relationship Id="rId31" Type="http://schemas.openxmlformats.org/officeDocument/2006/relationships/hyperlink" Target="mailto:riuswilliam@hotmail.com" TargetMode="External" /><Relationship Id="rId32" Type="http://schemas.openxmlformats.org/officeDocument/2006/relationships/hyperlink" Target="mailto:floriangrenier@hotmail.com" TargetMode="External" /><Relationship Id="rId33" Type="http://schemas.openxmlformats.org/officeDocument/2006/relationships/hyperlink" Target="mailto:franck.selva@sfr.fr" TargetMode="External" /><Relationship Id="rId34" Type="http://schemas.openxmlformats.org/officeDocument/2006/relationships/hyperlink" Target="mailto:bad_chick@hotmail.fr" TargetMode="External" /><Relationship Id="rId35" Type="http://schemas.openxmlformats.org/officeDocument/2006/relationships/hyperlink" Target="mailto:robert.graczyk@orange.fr" TargetMode="External" /><Relationship Id="rId36" Type="http://schemas.openxmlformats.org/officeDocument/2006/relationships/hyperlink" Target="mailto:nicolasteillard@gmail.com" TargetMode="External" /><Relationship Id="rId37" Type="http://schemas.openxmlformats.org/officeDocument/2006/relationships/hyperlink" Target="mailto:lionel83@hotmail.fr" TargetMode="External" /><Relationship Id="rId38" Type="http://schemas.openxmlformats.org/officeDocument/2006/relationships/hyperlink" Target="mailto:francklacassagne@free.fr" TargetMode="External" /><Relationship Id="rId39" Type="http://schemas.openxmlformats.org/officeDocument/2006/relationships/hyperlink" Target="mailto:cagouille69@gmail.com" TargetMode="External" /><Relationship Id="rId40" Type="http://schemas.openxmlformats.org/officeDocument/2006/relationships/hyperlink" Target="mailto:marionborghini@gmail.com" TargetMode="External" /><Relationship Id="rId41" Type="http://schemas.openxmlformats.org/officeDocument/2006/relationships/hyperlink" Target="mailto:zelia31@hotmail.fr" TargetMode="External" /><Relationship Id="rId42" Type="http://schemas.openxmlformats.org/officeDocument/2006/relationships/hyperlink" Target="mailto:aurelielambert@laposte.net" TargetMode="External" /><Relationship Id="rId43" Type="http://schemas.openxmlformats.org/officeDocument/2006/relationships/hyperlink" Target="mailto:sbsdidier@free.fr" TargetMode="External" /><Relationship Id="rId44" Type="http://schemas.openxmlformats.org/officeDocument/2006/relationships/hyperlink" Target="mailto:serge_laforet@yahoo.fr" TargetMode="External" /><Relationship Id="rId45" Type="http://schemas.openxmlformats.org/officeDocument/2006/relationships/hyperlink" Target="mailto:arnaud.guille@hotmail.fr" TargetMode="External" /><Relationship Id="rId46" Type="http://schemas.openxmlformats.org/officeDocument/2006/relationships/hyperlink" Target="mailto:soresho@aol.com" TargetMode="External" /><Relationship Id="rId47" Type="http://schemas.openxmlformats.org/officeDocument/2006/relationships/hyperlink" Target="mailto:pierre.tableau@gadz.org" TargetMode="External" /><Relationship Id="rId48" Type="http://schemas.openxmlformats.org/officeDocument/2006/relationships/hyperlink" Target="mailto:santinijeanrene@yahoo.fr" TargetMode="External" /><Relationship Id="rId49" Type="http://schemas.openxmlformats.org/officeDocument/2006/relationships/hyperlink" Target="mailto:french-pilot@hotmail.fr" TargetMode="External" /><Relationship Id="rId50" Type="http://schemas.openxmlformats.org/officeDocument/2006/relationships/hyperlink" Target="mailto:jeromedancla@hotmail.com" TargetMode="External" /><Relationship Id="rId51" Type="http://schemas.openxmlformats.org/officeDocument/2006/relationships/hyperlink" Target="mailto:morand.com@gmail.com" TargetMode="External" /><Relationship Id="rId52" Type="http://schemas.openxmlformats.org/officeDocument/2006/relationships/hyperlink" Target="mailto:aurelien.boron@hotmail.fr" TargetMode="External" /><Relationship Id="rId53" Type="http://schemas.openxmlformats.org/officeDocument/2006/relationships/table" Target="../tables/table1.xml" /><Relationship Id="rId5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
  <dimension ref="A1:AK94"/>
  <sheetViews>
    <sheetView showGridLines="0" tabSelected="1" zoomScalePageLayoutView="0" workbookViewId="0" topLeftCell="L1">
      <pane ySplit="1" topLeftCell="BM65" activePane="bottomLeft" state="frozen"/>
      <selection pane="topLeft" activeCell="A1" sqref="A1"/>
      <selection pane="bottomLeft" activeCell="S60" sqref="S60"/>
    </sheetView>
  </sheetViews>
  <sheetFormatPr defaultColWidth="11.421875" defaultRowHeight="12" customHeight="1"/>
  <cols>
    <col min="1" max="1" width="7.57421875" style="44" customWidth="1"/>
    <col min="2" max="2" width="7.7109375" style="44" hidden="1" customWidth="1"/>
    <col min="3" max="3" width="20.00390625" style="44" hidden="1" customWidth="1"/>
    <col min="4" max="4" width="16.57421875" style="0" hidden="1" customWidth="1"/>
    <col min="5" max="5" width="19.00390625" style="11" hidden="1" customWidth="1"/>
    <col min="6" max="6" width="16.140625" style="0" hidden="1" customWidth="1"/>
    <col min="7" max="7" width="9.7109375" style="0" hidden="1" customWidth="1"/>
    <col min="8" max="8" width="5.421875" style="42" hidden="1" customWidth="1"/>
    <col min="9" max="9" width="8.28125" style="59" hidden="1" customWidth="1"/>
    <col min="10" max="10" width="8.7109375" style="186" customWidth="1"/>
    <col min="11" max="11" width="26.00390625" style="38" customWidth="1"/>
    <col min="12" max="12" width="6.7109375" style="0" customWidth="1"/>
    <col min="13" max="13" width="10.421875" style="76" customWidth="1"/>
    <col min="14" max="14" width="10.00390625" style="0" customWidth="1"/>
    <col min="15" max="15" width="14.57421875" style="0" customWidth="1"/>
    <col min="16" max="16" width="13.421875" style="40" customWidth="1"/>
    <col min="17" max="17" width="9.57421875" style="40" customWidth="1"/>
    <col min="18" max="18" width="8.28125" style="0" hidden="1" customWidth="1"/>
    <col min="19" max="19" width="77.140625" style="0" customWidth="1"/>
    <col min="20" max="20" width="20.140625" style="42" customWidth="1"/>
    <col min="21" max="21" width="12.8515625" style="42" customWidth="1"/>
    <col min="22" max="22" width="12.140625" style="42" customWidth="1"/>
    <col min="23" max="23" width="13.28125" style="13" customWidth="1"/>
    <col min="24" max="24" width="11.7109375" style="42" customWidth="1"/>
    <col min="25" max="25" width="9.00390625" style="0" customWidth="1"/>
    <col min="26" max="26" width="15.421875" style="42" customWidth="1"/>
    <col min="27" max="27" width="10.421875" style="0" customWidth="1"/>
    <col min="28" max="28" width="11.8515625" style="0" customWidth="1"/>
    <col min="29" max="29" width="10.421875" style="0" customWidth="1"/>
    <col min="30" max="31" width="12.57421875" style="0" customWidth="1"/>
    <col min="32" max="32" width="13.7109375" style="0" customWidth="1"/>
    <col min="33" max="34" width="12.57421875" style="0" customWidth="1"/>
    <col min="35" max="35" width="37.140625" style="0" customWidth="1"/>
    <col min="36" max="36" width="12.57421875" style="0" customWidth="1"/>
  </cols>
  <sheetData>
    <row r="1" spans="1:35" s="86" customFormat="1" ht="39.75" customHeight="1">
      <c r="A1" s="81" t="s">
        <v>72</v>
      </c>
      <c r="B1" s="81" t="s">
        <v>421</v>
      </c>
      <c r="C1" s="81" t="s">
        <v>115</v>
      </c>
      <c r="D1" s="81" t="s">
        <v>95</v>
      </c>
      <c r="E1" s="81" t="s">
        <v>97</v>
      </c>
      <c r="F1" s="81" t="s">
        <v>104</v>
      </c>
      <c r="G1" s="81" t="s">
        <v>89</v>
      </c>
      <c r="H1" s="81" t="s">
        <v>101</v>
      </c>
      <c r="I1" s="82" t="s">
        <v>201</v>
      </c>
      <c r="J1" s="178" t="s">
        <v>99</v>
      </c>
      <c r="K1" s="81" t="s">
        <v>98</v>
      </c>
      <c r="L1" s="81" t="s">
        <v>100</v>
      </c>
      <c r="M1" s="164" t="s">
        <v>102</v>
      </c>
      <c r="N1" s="164" t="s">
        <v>103</v>
      </c>
      <c r="O1" s="81" t="s">
        <v>255</v>
      </c>
      <c r="P1" s="81" t="s">
        <v>177</v>
      </c>
      <c r="Q1" s="81" t="s">
        <v>365</v>
      </c>
      <c r="R1" s="82" t="s">
        <v>417</v>
      </c>
      <c r="S1" s="82" t="s">
        <v>105</v>
      </c>
      <c r="T1" s="82" t="s">
        <v>313</v>
      </c>
      <c r="U1" s="81" t="s">
        <v>290</v>
      </c>
      <c r="V1" s="81" t="s">
        <v>93</v>
      </c>
      <c r="W1" s="82" t="s">
        <v>113</v>
      </c>
      <c r="X1" s="83" t="s">
        <v>69</v>
      </c>
      <c r="Y1" s="83" t="s">
        <v>96</v>
      </c>
      <c r="Z1" s="83" t="s">
        <v>70</v>
      </c>
      <c r="AA1" s="84" t="s">
        <v>110</v>
      </c>
      <c r="AB1" s="84" t="s">
        <v>106</v>
      </c>
      <c r="AC1" s="84" t="s">
        <v>111</v>
      </c>
      <c r="AD1" s="84" t="s">
        <v>112</v>
      </c>
      <c r="AE1" s="84" t="s">
        <v>74</v>
      </c>
      <c r="AF1" s="84" t="s">
        <v>94</v>
      </c>
      <c r="AG1" s="84" t="s">
        <v>107</v>
      </c>
      <c r="AH1" s="84" t="s">
        <v>108</v>
      </c>
      <c r="AI1" s="85" t="s">
        <v>418</v>
      </c>
    </row>
    <row r="2" spans="1:35" s="204" customFormat="1" ht="70.5" customHeight="1">
      <c r="A2" s="203">
        <v>1</v>
      </c>
      <c r="B2" s="203"/>
      <c r="C2" s="203">
        <v>10601</v>
      </c>
      <c r="E2" s="205" t="s">
        <v>321</v>
      </c>
      <c r="F2" s="206" t="s">
        <v>117</v>
      </c>
      <c r="G2" s="206" t="s">
        <v>118</v>
      </c>
      <c r="H2" s="207">
        <f>IF(FLOOR(J2/1000,1)=0,"",FLOOR(J2/1000,1))</f>
        <v>83</v>
      </c>
      <c r="I2" s="208" t="s">
        <v>322</v>
      </c>
      <c r="J2" s="209">
        <v>83400</v>
      </c>
      <c r="K2" s="210" t="s">
        <v>323</v>
      </c>
      <c r="L2" s="211" t="s">
        <v>324</v>
      </c>
      <c r="M2" s="212">
        <v>43.3705</v>
      </c>
      <c r="N2" s="213">
        <v>6.22091</v>
      </c>
      <c r="O2" s="214" t="s">
        <v>338</v>
      </c>
      <c r="P2" s="215">
        <v>0.14791666666666667</v>
      </c>
      <c r="Q2" s="216">
        <v>5</v>
      </c>
      <c r="R2" s="217"/>
      <c r="S2" s="276" t="s">
        <v>332</v>
      </c>
      <c r="T2" s="218" t="s">
        <v>119</v>
      </c>
      <c r="U2" s="218" t="s">
        <v>88</v>
      </c>
      <c r="V2" s="218" t="s">
        <v>119</v>
      </c>
      <c r="W2" s="219"/>
      <c r="X2" s="220"/>
      <c r="Y2" s="221">
        <v>15</v>
      </c>
      <c r="Z2" s="222" t="s">
        <v>327</v>
      </c>
      <c r="AA2" s="223"/>
      <c r="AB2" s="223"/>
      <c r="AC2" s="224"/>
      <c r="AD2" s="224"/>
      <c r="AE2" s="225">
        <f aca="true" t="shared" si="0" ref="AE2:AE17">IF(AB2&lt;&gt;"",IF(AA2&lt;&gt;"",IF(AA2&lt;AB2,AA2+90-(AA2-AB2)/2,AB2-(90-(AA2-AB2)/2)),AB2),"")</f>
      </c>
      <c r="AF2" s="226">
        <f aca="true" t="shared" si="1" ref="AF2:AF17">IF(AE2&lt;&gt;"",IF(AE2&gt;=360,AE2-360,AE2),"")</f>
      </c>
      <c r="AG2" s="227">
        <f aca="true" t="shared" si="2" ref="AG2:AG46">IF(AC2&lt;&gt;"",CONCATENATE("(",AC2,",",$Y2,",0)"),"")</f>
      </c>
      <c r="AH2" s="227">
        <f aca="true" t="shared" si="3" ref="AH2:AH46">IF(AD2&lt;&gt;"",CONCATENATE("(",AD2,",",$Y2,",0)"),"")</f>
      </c>
      <c r="AI2" s="228">
        <f>IF('Temoignages bolide  02-08-2011'!$AG2="",'Temoignages bolide  02-08-2011'!$AH2,(IF('Temoignages bolide  02-08-2011'!$AH2="",'Temoignages bolide  02-08-2011'!$AG2,CONCATENATE('Temoignages bolide  02-08-2011'!$AG2,",",'Temoignages bolide  02-08-2011'!$AH2))))</f>
      </c>
    </row>
    <row r="3" spans="1:35" s="86" customFormat="1" ht="70.5" customHeight="1">
      <c r="A3" s="87">
        <v>2</v>
      </c>
      <c r="B3" s="87"/>
      <c r="C3" s="87">
        <v>10602</v>
      </c>
      <c r="D3" s="80" t="s">
        <v>333</v>
      </c>
      <c r="E3" s="88" t="s">
        <v>336</v>
      </c>
      <c r="F3" s="89" t="s">
        <v>120</v>
      </c>
      <c r="G3" s="89" t="s">
        <v>121</v>
      </c>
      <c r="H3" s="90">
        <f aca="true" t="shared" si="4" ref="H3:H49">IF(FLOOR(J3/1000,1)=0,"",FLOOR(J3/1000,1))</f>
        <v>81</v>
      </c>
      <c r="I3" s="101"/>
      <c r="J3" s="179">
        <v>81000</v>
      </c>
      <c r="K3" s="91" t="s">
        <v>122</v>
      </c>
      <c r="L3" s="92" t="s">
        <v>324</v>
      </c>
      <c r="M3" s="165">
        <v>43.3706</v>
      </c>
      <c r="N3" s="165">
        <v>2.12477</v>
      </c>
      <c r="O3" s="92"/>
      <c r="P3" s="94" t="s">
        <v>335</v>
      </c>
      <c r="Q3" s="95">
        <v>4</v>
      </c>
      <c r="R3" s="102"/>
      <c r="S3" s="277" t="s">
        <v>334</v>
      </c>
      <c r="T3" s="96" t="s">
        <v>119</v>
      </c>
      <c r="U3" s="96" t="s">
        <v>88</v>
      </c>
      <c r="V3" s="96" t="s">
        <v>119</v>
      </c>
      <c r="W3" s="99"/>
      <c r="X3" s="103" t="s">
        <v>337</v>
      </c>
      <c r="Y3" s="99">
        <v>75</v>
      </c>
      <c r="Z3" s="97" t="s">
        <v>327</v>
      </c>
      <c r="AA3" s="98"/>
      <c r="AB3" s="98">
        <v>200</v>
      </c>
      <c r="AC3" s="98">
        <v>35</v>
      </c>
      <c r="AD3" s="98">
        <v>145</v>
      </c>
      <c r="AE3" s="188">
        <f t="shared" si="0"/>
        <v>200</v>
      </c>
      <c r="AF3" s="188">
        <f t="shared" si="1"/>
        <v>200</v>
      </c>
      <c r="AG3" s="193" t="str">
        <f t="shared" si="2"/>
        <v>(35,75,0)</v>
      </c>
      <c r="AH3" s="193" t="str">
        <f t="shared" si="3"/>
        <v>(145,75,0)</v>
      </c>
      <c r="AI3" s="194" t="str">
        <f>IF('Temoignages bolide  02-08-2011'!$AG3="",'Temoignages bolide  02-08-2011'!$AH3,(IF('Temoignages bolide  02-08-2011'!$AH3="",'Temoignages bolide  02-08-2011'!$AG3,CONCATENATE('Temoignages bolide  02-08-2011'!$AG3,",",'Temoignages bolide  02-08-2011'!$AH3))))</f>
        <v>(35,75,0),(145,75,0)</v>
      </c>
    </row>
    <row r="4" spans="1:35" s="204" customFormat="1" ht="70.5" customHeight="1">
      <c r="A4" s="203">
        <v>3</v>
      </c>
      <c r="B4" s="203"/>
      <c r="C4" s="203">
        <v>10603</v>
      </c>
      <c r="D4" s="211" t="s">
        <v>339</v>
      </c>
      <c r="E4" s="229"/>
      <c r="F4" s="206" t="s">
        <v>123</v>
      </c>
      <c r="G4" s="206" t="s">
        <v>124</v>
      </c>
      <c r="H4" s="207">
        <f t="shared" si="4"/>
        <v>81</v>
      </c>
      <c r="I4" s="230"/>
      <c r="J4" s="209">
        <v>81100</v>
      </c>
      <c r="K4" s="210" t="s">
        <v>341</v>
      </c>
      <c r="L4" s="211" t="s">
        <v>324</v>
      </c>
      <c r="M4" s="212">
        <v>43.3707</v>
      </c>
      <c r="N4" s="212">
        <v>2.174344</v>
      </c>
      <c r="O4" s="211"/>
      <c r="P4" s="215">
        <v>0.14652777777777778</v>
      </c>
      <c r="Q4" s="216" t="s">
        <v>357</v>
      </c>
      <c r="R4" s="231"/>
      <c r="S4" s="276" t="s">
        <v>340</v>
      </c>
      <c r="T4" s="232" t="s">
        <v>119</v>
      </c>
      <c r="U4" s="232" t="s">
        <v>88</v>
      </c>
      <c r="V4" s="233" t="s">
        <v>359</v>
      </c>
      <c r="W4" s="224"/>
      <c r="X4" s="222"/>
      <c r="Y4" s="223"/>
      <c r="Z4" s="222">
        <v>270</v>
      </c>
      <c r="AA4" s="223">
        <v>270</v>
      </c>
      <c r="AB4" s="223"/>
      <c r="AC4" s="223"/>
      <c r="AD4" s="223">
        <v>270</v>
      </c>
      <c r="AE4" s="225">
        <f t="shared" si="0"/>
      </c>
      <c r="AF4" s="225">
        <f t="shared" si="1"/>
      </c>
      <c r="AG4" s="227">
        <f t="shared" si="2"/>
      </c>
      <c r="AH4" s="227" t="str">
        <f t="shared" si="3"/>
        <v>(270,,0)</v>
      </c>
      <c r="AI4" s="228" t="str">
        <f>IF('Temoignages bolide  02-08-2011'!$AG4="",'Temoignages bolide  02-08-2011'!$AH4,(IF('Temoignages bolide  02-08-2011'!$AH4="",'Temoignages bolide  02-08-2011'!$AG4,CONCATENATE('Temoignages bolide  02-08-2011'!$AG4,",",'Temoignages bolide  02-08-2011'!$AH4))))</f>
        <v>(270,,0)</v>
      </c>
    </row>
    <row r="5" spans="1:35" s="86" customFormat="1" ht="49.5" customHeight="1">
      <c r="A5" s="87">
        <v>4</v>
      </c>
      <c r="B5" s="87"/>
      <c r="C5" s="87">
        <v>10604</v>
      </c>
      <c r="D5" s="80" t="s">
        <v>342</v>
      </c>
      <c r="E5" s="105"/>
      <c r="F5" s="89" t="s">
        <v>126</v>
      </c>
      <c r="G5" s="89"/>
      <c r="H5" s="90">
        <f t="shared" si="4"/>
        <v>82</v>
      </c>
      <c r="I5" s="101"/>
      <c r="J5" s="179">
        <v>82440</v>
      </c>
      <c r="K5" s="91" t="s">
        <v>127</v>
      </c>
      <c r="L5" s="92" t="s">
        <v>324</v>
      </c>
      <c r="M5" s="165">
        <v>43.3708</v>
      </c>
      <c r="N5" s="166">
        <v>1.64407</v>
      </c>
      <c r="O5" s="108"/>
      <c r="P5" s="94">
        <v>0.14583333333333334</v>
      </c>
      <c r="Q5" s="95"/>
      <c r="R5" s="106"/>
      <c r="S5" s="277" t="s">
        <v>473</v>
      </c>
      <c r="T5" s="107" t="s">
        <v>119</v>
      </c>
      <c r="U5" s="107" t="s">
        <v>119</v>
      </c>
      <c r="V5" s="96" t="s">
        <v>119</v>
      </c>
      <c r="W5" s="99"/>
      <c r="X5" s="97" t="s">
        <v>437</v>
      </c>
      <c r="Y5" s="98"/>
      <c r="Z5" s="97"/>
      <c r="AA5" s="98"/>
      <c r="AB5" s="98"/>
      <c r="AC5" s="98"/>
      <c r="AD5" s="98"/>
      <c r="AE5" s="188">
        <f t="shared" si="0"/>
      </c>
      <c r="AF5" s="188">
        <f t="shared" si="1"/>
      </c>
      <c r="AG5" s="193">
        <f t="shared" si="2"/>
      </c>
      <c r="AH5" s="193">
        <f t="shared" si="3"/>
      </c>
      <c r="AI5" s="194">
        <f>IF('Temoignages bolide  02-08-2011'!$AG5="",'Temoignages bolide  02-08-2011'!$AH5,(IF('Temoignages bolide  02-08-2011'!$AH5="",'Temoignages bolide  02-08-2011'!$AG5,CONCATENATE('Temoignages bolide  02-08-2011'!$AG5,",",'Temoignages bolide  02-08-2011'!$AH5))))</f>
      </c>
    </row>
    <row r="6" spans="1:35" s="204" customFormat="1" ht="49.5" customHeight="1">
      <c r="A6" s="203">
        <v>5</v>
      </c>
      <c r="B6" s="203"/>
      <c r="C6" s="203">
        <v>10605</v>
      </c>
      <c r="D6" s="211" t="s">
        <v>346</v>
      </c>
      <c r="E6" s="205" t="s">
        <v>345</v>
      </c>
      <c r="F6" s="206" t="s">
        <v>128</v>
      </c>
      <c r="G6" s="206" t="s">
        <v>129</v>
      </c>
      <c r="H6" s="207">
        <f t="shared" si="4"/>
        <v>31</v>
      </c>
      <c r="I6" s="234" t="s">
        <v>348</v>
      </c>
      <c r="J6" s="209">
        <v>31700</v>
      </c>
      <c r="K6" s="210" t="s">
        <v>347</v>
      </c>
      <c r="L6" s="211" t="s">
        <v>324</v>
      </c>
      <c r="M6" s="212">
        <v>43.3709</v>
      </c>
      <c r="N6" s="212">
        <v>1.35924</v>
      </c>
      <c r="O6" s="211"/>
      <c r="P6" s="215">
        <v>0.14930555555555555</v>
      </c>
      <c r="Q6" s="216">
        <v>3</v>
      </c>
      <c r="R6" s="231"/>
      <c r="S6" s="276" t="s">
        <v>343</v>
      </c>
      <c r="T6" s="232" t="s">
        <v>119</v>
      </c>
      <c r="U6" s="232" t="s">
        <v>88</v>
      </c>
      <c r="V6" s="233" t="s">
        <v>344</v>
      </c>
      <c r="W6" s="224"/>
      <c r="X6" s="235" t="s">
        <v>363</v>
      </c>
      <c r="Y6" s="223"/>
      <c r="Z6" s="222" t="s">
        <v>21</v>
      </c>
      <c r="AA6" s="223">
        <v>270</v>
      </c>
      <c r="AB6" s="223"/>
      <c r="AC6" s="223">
        <v>53</v>
      </c>
      <c r="AD6" s="223">
        <v>114</v>
      </c>
      <c r="AE6" s="225">
        <f t="shared" si="0"/>
      </c>
      <c r="AF6" s="225">
        <f t="shared" si="1"/>
      </c>
      <c r="AG6" s="227" t="str">
        <f t="shared" si="2"/>
        <v>(53,,0)</v>
      </c>
      <c r="AH6" s="227" t="str">
        <f t="shared" si="3"/>
        <v>(114,,0)</v>
      </c>
      <c r="AI6" s="228" t="str">
        <f>IF('Temoignages bolide  02-08-2011'!$AG6="",'Temoignages bolide  02-08-2011'!$AH6,(IF('Temoignages bolide  02-08-2011'!$AH6="",'Temoignages bolide  02-08-2011'!$AG6,CONCATENATE('Temoignages bolide  02-08-2011'!$AG6,",",'Temoignages bolide  02-08-2011'!$AH6))))</f>
        <v>(53,,0),(114,,0)</v>
      </c>
    </row>
    <row r="7" spans="1:35" s="86" customFormat="1" ht="49.5" customHeight="1">
      <c r="A7" s="173">
        <v>6</v>
      </c>
      <c r="B7" s="87"/>
      <c r="C7" s="87">
        <v>10606</v>
      </c>
      <c r="D7" s="80" t="s">
        <v>350</v>
      </c>
      <c r="E7" s="88" t="s">
        <v>349</v>
      </c>
      <c r="F7" s="89" t="s">
        <v>131</v>
      </c>
      <c r="G7" s="89" t="s">
        <v>132</v>
      </c>
      <c r="H7" s="90">
        <f t="shared" si="4"/>
        <v>31</v>
      </c>
      <c r="I7" s="102" t="s">
        <v>351</v>
      </c>
      <c r="J7" s="179">
        <v>31400</v>
      </c>
      <c r="K7" s="91" t="s">
        <v>130</v>
      </c>
      <c r="L7" s="92" t="s">
        <v>324</v>
      </c>
      <c r="M7" s="165">
        <v>43.371</v>
      </c>
      <c r="N7" s="165">
        <v>1.44942</v>
      </c>
      <c r="O7" s="92" t="s">
        <v>354</v>
      </c>
      <c r="P7" s="94">
        <v>0.15</v>
      </c>
      <c r="Q7" s="95">
        <v>6</v>
      </c>
      <c r="R7" s="102"/>
      <c r="S7" s="277" t="s">
        <v>353</v>
      </c>
      <c r="T7" s="107" t="s">
        <v>88</v>
      </c>
      <c r="U7" s="107" t="s">
        <v>88</v>
      </c>
      <c r="V7" s="96" t="s">
        <v>119</v>
      </c>
      <c r="W7" s="99"/>
      <c r="X7" s="97" t="s">
        <v>352</v>
      </c>
      <c r="Y7" s="98">
        <v>45</v>
      </c>
      <c r="Z7" s="97"/>
      <c r="AA7" s="99"/>
      <c r="AB7" s="98"/>
      <c r="AC7" s="98"/>
      <c r="AD7" s="99" t="s">
        <v>416</v>
      </c>
      <c r="AE7" s="188">
        <f t="shared" si="0"/>
      </c>
      <c r="AF7" s="187">
        <f t="shared" si="1"/>
      </c>
      <c r="AG7" s="193">
        <f t="shared" si="2"/>
      </c>
      <c r="AH7" s="193" t="str">
        <f t="shared" si="3"/>
        <v>(147.1,45,0)</v>
      </c>
      <c r="AI7" s="194" t="str">
        <f>IF('Temoignages bolide  02-08-2011'!$AG7="",'Temoignages bolide  02-08-2011'!$AH7,(IF('Temoignages bolide  02-08-2011'!$AH7="",'Temoignages bolide  02-08-2011'!$AG7,CONCATENATE('Temoignages bolide  02-08-2011'!$AG7,",",'Temoignages bolide  02-08-2011'!$AH7))))</f>
        <v>(147.1,45,0)</v>
      </c>
    </row>
    <row r="8" spans="1:35" s="204" customFormat="1" ht="49.5" customHeight="1">
      <c r="A8" s="236">
        <v>7</v>
      </c>
      <c r="B8" s="203"/>
      <c r="C8" s="203">
        <v>10607</v>
      </c>
      <c r="D8" s="211" t="s">
        <v>356</v>
      </c>
      <c r="E8" s="205" t="s">
        <v>355</v>
      </c>
      <c r="F8" s="237" t="s">
        <v>133</v>
      </c>
      <c r="G8" s="237" t="s">
        <v>134</v>
      </c>
      <c r="H8" s="207">
        <f t="shared" si="4"/>
        <v>31</v>
      </c>
      <c r="I8" s="231"/>
      <c r="J8" s="209">
        <v>31190</v>
      </c>
      <c r="K8" s="210" t="s">
        <v>135</v>
      </c>
      <c r="L8" s="211" t="s">
        <v>324</v>
      </c>
      <c r="M8" s="212">
        <v>43.3711</v>
      </c>
      <c r="N8" s="212">
        <v>1.47751</v>
      </c>
      <c r="O8" s="211" t="s">
        <v>360</v>
      </c>
      <c r="P8" s="215">
        <v>0.15625</v>
      </c>
      <c r="Q8" s="216">
        <v>2.5</v>
      </c>
      <c r="R8" s="234"/>
      <c r="S8" s="276" t="s">
        <v>361</v>
      </c>
      <c r="T8" s="232" t="s">
        <v>88</v>
      </c>
      <c r="U8" s="232" t="s">
        <v>88</v>
      </c>
      <c r="V8" s="233" t="s">
        <v>358</v>
      </c>
      <c r="W8" s="224"/>
      <c r="X8" s="235" t="s">
        <v>362</v>
      </c>
      <c r="Y8" s="238" t="s">
        <v>419</v>
      </c>
      <c r="Z8" s="222"/>
      <c r="AA8" s="223"/>
      <c r="AB8" s="223"/>
      <c r="AC8" s="223">
        <v>348</v>
      </c>
      <c r="AD8" s="223">
        <v>145</v>
      </c>
      <c r="AE8" s="225">
        <f t="shared" si="0"/>
      </c>
      <c r="AF8" s="225">
        <f t="shared" si="1"/>
      </c>
      <c r="AG8" s="227" t="str">
        <f t="shared" si="2"/>
        <v>(348,35.68,0)</v>
      </c>
      <c r="AH8" s="227" t="str">
        <f t="shared" si="3"/>
        <v>(145,35.68,0)</v>
      </c>
      <c r="AI8" s="228" t="str">
        <f>IF('Temoignages bolide  02-08-2011'!$AG8="",'Temoignages bolide  02-08-2011'!$AH8,(IF('Temoignages bolide  02-08-2011'!$AH8="",'Temoignages bolide  02-08-2011'!$AG8,CONCATENATE('Temoignages bolide  02-08-2011'!$AG8,",",'Temoignages bolide  02-08-2011'!$AH8))))</f>
        <v>(348,35.68,0),(145,35.68,0)</v>
      </c>
    </row>
    <row r="9" spans="1:35" s="86" customFormat="1" ht="49.5" customHeight="1">
      <c r="A9" s="173">
        <v>8</v>
      </c>
      <c r="B9" s="87"/>
      <c r="C9" s="87">
        <v>10608</v>
      </c>
      <c r="D9" s="86" t="s">
        <v>173</v>
      </c>
      <c r="E9" s="88" t="s">
        <v>172</v>
      </c>
      <c r="F9" s="111" t="s">
        <v>137</v>
      </c>
      <c r="G9" s="109" t="s">
        <v>138</v>
      </c>
      <c r="H9" s="90">
        <f t="shared" si="4"/>
        <v>26</v>
      </c>
      <c r="I9" s="106"/>
      <c r="J9" s="179">
        <v>26400</v>
      </c>
      <c r="K9" s="91" t="s">
        <v>136</v>
      </c>
      <c r="L9" s="92" t="s">
        <v>324</v>
      </c>
      <c r="M9" s="165">
        <v>43.3712</v>
      </c>
      <c r="N9" s="165">
        <v>5.0337215</v>
      </c>
      <c r="O9" s="92"/>
      <c r="P9" s="94">
        <v>0.14722222222222223</v>
      </c>
      <c r="Q9" s="95">
        <v>4</v>
      </c>
      <c r="R9" s="102"/>
      <c r="S9" s="277" t="s">
        <v>364</v>
      </c>
      <c r="T9" s="107" t="s">
        <v>119</v>
      </c>
      <c r="U9" s="107" t="s">
        <v>88</v>
      </c>
      <c r="V9" s="96" t="s">
        <v>119</v>
      </c>
      <c r="W9" s="99"/>
      <c r="X9" s="103" t="s">
        <v>367</v>
      </c>
      <c r="Y9" s="99"/>
      <c r="Z9" s="97" t="s">
        <v>22</v>
      </c>
      <c r="AA9" s="99">
        <v>180</v>
      </c>
      <c r="AB9" s="99"/>
      <c r="AC9" s="99"/>
      <c r="AD9" s="99">
        <v>180</v>
      </c>
      <c r="AE9" s="187">
        <f t="shared" si="0"/>
      </c>
      <c r="AF9" s="187">
        <f t="shared" si="1"/>
      </c>
      <c r="AG9" s="193">
        <f t="shared" si="2"/>
      </c>
      <c r="AH9" s="193" t="str">
        <f t="shared" si="3"/>
        <v>(180,,0)</v>
      </c>
      <c r="AI9" s="194" t="str">
        <f>IF('Temoignages bolide  02-08-2011'!$AG9="",'Temoignages bolide  02-08-2011'!$AH9,(IF('Temoignages bolide  02-08-2011'!$AH9="",'Temoignages bolide  02-08-2011'!$AG9,CONCATENATE('Temoignages bolide  02-08-2011'!$AG9,",",'Temoignages bolide  02-08-2011'!$AH9))))</f>
        <v>(180,,0)</v>
      </c>
    </row>
    <row r="10" spans="1:35" s="204" customFormat="1" ht="49.5" customHeight="1">
      <c r="A10" s="203">
        <v>9</v>
      </c>
      <c r="B10" s="203"/>
      <c r="C10" s="203">
        <v>10609</v>
      </c>
      <c r="D10" s="204" t="s">
        <v>174</v>
      </c>
      <c r="E10" s="205" t="s">
        <v>175</v>
      </c>
      <c r="F10" s="239" t="s">
        <v>139</v>
      </c>
      <c r="G10" s="237" t="s">
        <v>140</v>
      </c>
      <c r="H10" s="207">
        <f t="shared" si="4"/>
        <v>32</v>
      </c>
      <c r="I10" s="234" t="s">
        <v>366</v>
      </c>
      <c r="J10" s="209">
        <v>32550</v>
      </c>
      <c r="K10" s="210" t="s">
        <v>141</v>
      </c>
      <c r="L10" s="211" t="s">
        <v>324</v>
      </c>
      <c r="M10" s="212">
        <v>43.3713</v>
      </c>
      <c r="N10" s="212">
        <v>0.586709</v>
      </c>
      <c r="O10" s="211"/>
      <c r="P10" s="215">
        <v>0.14583333333333334</v>
      </c>
      <c r="Q10" s="216"/>
      <c r="R10" s="231"/>
      <c r="S10" s="276" t="s">
        <v>483</v>
      </c>
      <c r="T10" s="232" t="s">
        <v>357</v>
      </c>
      <c r="U10" s="232" t="s">
        <v>88</v>
      </c>
      <c r="V10" s="218" t="s">
        <v>357</v>
      </c>
      <c r="W10" s="224"/>
      <c r="X10" s="240"/>
      <c r="Y10" s="223"/>
      <c r="Z10" s="222"/>
      <c r="AA10" s="223"/>
      <c r="AB10" s="223"/>
      <c r="AC10" s="223"/>
      <c r="AD10" s="223"/>
      <c r="AE10" s="225">
        <f t="shared" si="0"/>
      </c>
      <c r="AF10" s="225">
        <f t="shared" si="1"/>
      </c>
      <c r="AG10" s="227">
        <f t="shared" si="2"/>
      </c>
      <c r="AH10" s="227">
        <f t="shared" si="3"/>
      </c>
      <c r="AI10" s="228">
        <f>IF('Temoignages bolide  02-08-2011'!$AG10="",'Temoignages bolide  02-08-2011'!$AH10,(IF('Temoignages bolide  02-08-2011'!$AH10="",'Temoignages bolide  02-08-2011'!$AG10,CONCATENATE('Temoignages bolide  02-08-2011'!$AG10,",",'Temoignages bolide  02-08-2011'!$AH10))))</f>
      </c>
    </row>
    <row r="11" spans="1:35" s="86" customFormat="1" ht="49.5" customHeight="1">
      <c r="A11" s="87">
        <v>10</v>
      </c>
      <c r="B11" s="87"/>
      <c r="C11" s="87">
        <v>10610</v>
      </c>
      <c r="E11" s="88" t="s">
        <v>171</v>
      </c>
      <c r="F11" s="112" t="s">
        <v>142</v>
      </c>
      <c r="G11" s="109" t="s">
        <v>143</v>
      </c>
      <c r="H11" s="90">
        <f t="shared" si="4"/>
        <v>9</v>
      </c>
      <c r="I11" s="106"/>
      <c r="J11" s="179">
        <v>9500</v>
      </c>
      <c r="K11" s="91" t="s">
        <v>144</v>
      </c>
      <c r="L11" s="92" t="s">
        <v>324</v>
      </c>
      <c r="M11" s="165">
        <v>43.3714</v>
      </c>
      <c r="N11" s="165">
        <v>1.85704</v>
      </c>
      <c r="O11" s="92"/>
      <c r="P11" s="114" t="s">
        <v>47</v>
      </c>
      <c r="Q11" s="95"/>
      <c r="R11" s="106"/>
      <c r="S11" s="277" t="s">
        <v>369</v>
      </c>
      <c r="T11" s="107" t="s">
        <v>119</v>
      </c>
      <c r="U11" s="107" t="s">
        <v>119</v>
      </c>
      <c r="V11" s="115" t="s">
        <v>368</v>
      </c>
      <c r="W11" s="99"/>
      <c r="X11" s="97" t="s">
        <v>437</v>
      </c>
      <c r="Y11" s="98"/>
      <c r="Z11" s="97" t="s">
        <v>367</v>
      </c>
      <c r="AA11" s="98">
        <v>180</v>
      </c>
      <c r="AB11" s="98"/>
      <c r="AC11" s="98"/>
      <c r="AD11" s="98"/>
      <c r="AE11" s="188">
        <f>IF(AB11&lt;&gt;"",IF(AA11&lt;&gt;"",IF(AA11&lt;AB11,AA11+90-(AA11-AB11)/2,AB11-(90-(AA11-AB11)/2)),AB11),"")</f>
      </c>
      <c r="AF11" s="188">
        <f t="shared" si="1"/>
      </c>
      <c r="AG11" s="193">
        <f t="shared" si="2"/>
      </c>
      <c r="AH11" s="193">
        <f t="shared" si="3"/>
      </c>
      <c r="AI11" s="194">
        <f>IF('Temoignages bolide  02-08-2011'!$AG11="",'Temoignages bolide  02-08-2011'!$AH11,(IF('Temoignages bolide  02-08-2011'!$AH11="",'Temoignages bolide  02-08-2011'!$AG11,CONCATENATE('Temoignages bolide  02-08-2011'!$AG11,",",'Temoignages bolide  02-08-2011'!$AH11))))</f>
      </c>
    </row>
    <row r="12" spans="1:37" s="204" customFormat="1" ht="49.5" customHeight="1">
      <c r="A12" s="203">
        <v>11</v>
      </c>
      <c r="B12" s="203"/>
      <c r="C12" s="203">
        <v>10611</v>
      </c>
      <c r="D12" s="211" t="s">
        <v>370</v>
      </c>
      <c r="E12" s="205" t="s">
        <v>377</v>
      </c>
      <c r="F12" s="239" t="s">
        <v>145</v>
      </c>
      <c r="G12" s="237" t="s">
        <v>146</v>
      </c>
      <c r="H12" s="207">
        <f t="shared" si="4"/>
        <v>31</v>
      </c>
      <c r="I12" s="231" t="s">
        <v>176</v>
      </c>
      <c r="J12" s="209">
        <v>31100</v>
      </c>
      <c r="K12" s="210" t="s">
        <v>130</v>
      </c>
      <c r="L12" s="211" t="s">
        <v>324</v>
      </c>
      <c r="M12" s="212">
        <v>43.3715</v>
      </c>
      <c r="N12" s="241">
        <v>1.41389</v>
      </c>
      <c r="P12" s="215">
        <v>0.15277777777777776</v>
      </c>
      <c r="Q12" s="216">
        <v>5</v>
      </c>
      <c r="R12" s="217"/>
      <c r="S12" s="276" t="s">
        <v>379</v>
      </c>
      <c r="T12" s="232" t="s">
        <v>88</v>
      </c>
      <c r="U12" s="232" t="s">
        <v>119</v>
      </c>
      <c r="V12" s="242" t="s">
        <v>378</v>
      </c>
      <c r="W12" s="224"/>
      <c r="X12" s="222" t="s">
        <v>437</v>
      </c>
      <c r="Y12" s="224"/>
      <c r="Z12" s="222"/>
      <c r="AA12" s="224"/>
      <c r="AB12" s="224"/>
      <c r="AC12" s="224"/>
      <c r="AD12" s="224"/>
      <c r="AE12" s="226">
        <f t="shared" si="0"/>
      </c>
      <c r="AF12" s="226">
        <f t="shared" si="1"/>
      </c>
      <c r="AG12" s="227">
        <f t="shared" si="2"/>
      </c>
      <c r="AH12" s="227">
        <f t="shared" si="3"/>
      </c>
      <c r="AI12" s="228">
        <f>IF('Temoignages bolide  02-08-2011'!$AG12="",'Temoignages bolide  02-08-2011'!$AH12,(IF('Temoignages bolide  02-08-2011'!$AH12="",'Temoignages bolide  02-08-2011'!$AG12,CONCATENATE('Temoignages bolide  02-08-2011'!$AG12,",",'Temoignages bolide  02-08-2011'!$AH12))))</f>
      </c>
      <c r="AK12" s="234"/>
    </row>
    <row r="13" spans="1:37" s="288" customFormat="1" ht="49.5" customHeight="1">
      <c r="A13" s="287">
        <v>12</v>
      </c>
      <c r="B13" s="287"/>
      <c r="C13" s="287">
        <v>10612</v>
      </c>
      <c r="E13" s="289" t="s">
        <v>170</v>
      </c>
      <c r="F13" s="290" t="s">
        <v>169</v>
      </c>
      <c r="G13" s="291" t="s">
        <v>152</v>
      </c>
      <c r="H13" s="292">
        <f t="shared" si="4"/>
      </c>
      <c r="I13" s="293"/>
      <c r="J13" s="294"/>
      <c r="K13" s="295" t="s">
        <v>153</v>
      </c>
      <c r="L13" s="290" t="s">
        <v>324</v>
      </c>
      <c r="M13" s="296">
        <v>43.3716</v>
      </c>
      <c r="N13" s="296">
        <v>1.25452</v>
      </c>
      <c r="O13" s="290"/>
      <c r="P13" s="297" t="s">
        <v>158</v>
      </c>
      <c r="Q13" s="298"/>
      <c r="R13" s="299"/>
      <c r="S13" s="300" t="s">
        <v>30</v>
      </c>
      <c r="T13" s="301" t="s">
        <v>119</v>
      </c>
      <c r="U13" s="301" t="s">
        <v>88</v>
      </c>
      <c r="V13" s="302" t="s">
        <v>119</v>
      </c>
      <c r="W13" s="303">
        <v>0</v>
      </c>
      <c r="X13" s="304"/>
      <c r="Y13" s="305"/>
      <c r="Z13" s="304"/>
      <c r="AA13" s="303"/>
      <c r="AB13" s="305"/>
      <c r="AC13" s="305"/>
      <c r="AD13" s="303"/>
      <c r="AE13" s="306">
        <f t="shared" si="0"/>
      </c>
      <c r="AF13" s="306">
        <f t="shared" si="1"/>
      </c>
      <c r="AG13" s="307">
        <f t="shared" si="2"/>
      </c>
      <c r="AH13" s="307">
        <f t="shared" si="3"/>
      </c>
      <c r="AI13" s="308">
        <f>IF('Temoignages bolide  02-08-2011'!$AG13="",'Temoignages bolide  02-08-2011'!$AH13,(IF('Temoignages bolide  02-08-2011'!$AH13="",'Temoignages bolide  02-08-2011'!$AG13,CONCATENATE('Temoignages bolide  02-08-2011'!$AG13,",",'Temoignages bolide  02-08-2011'!$AH13))))</f>
      </c>
      <c r="AK13" s="299"/>
    </row>
    <row r="14" spans="1:37" s="204" customFormat="1" ht="49.5" customHeight="1">
      <c r="A14" s="236">
        <v>13</v>
      </c>
      <c r="B14" s="203"/>
      <c r="C14" s="203">
        <v>10613</v>
      </c>
      <c r="E14" s="205" t="s">
        <v>178</v>
      </c>
      <c r="F14" s="239" t="s">
        <v>148</v>
      </c>
      <c r="G14" s="237" t="s">
        <v>147</v>
      </c>
      <c r="H14" s="207">
        <f t="shared" si="4"/>
        <v>81</v>
      </c>
      <c r="I14" s="234" t="s">
        <v>381</v>
      </c>
      <c r="J14" s="209">
        <v>81100</v>
      </c>
      <c r="K14" s="243" t="s">
        <v>125</v>
      </c>
      <c r="L14" s="211" t="s">
        <v>324</v>
      </c>
      <c r="M14" s="212">
        <v>43.3717</v>
      </c>
      <c r="N14" s="212">
        <v>2.236529</v>
      </c>
      <c r="O14" s="211" t="s">
        <v>382</v>
      </c>
      <c r="P14" s="244" t="s">
        <v>157</v>
      </c>
      <c r="Q14" s="216">
        <v>7.5</v>
      </c>
      <c r="R14" s="231"/>
      <c r="S14" s="276" t="s">
        <v>19</v>
      </c>
      <c r="T14" s="232" t="s">
        <v>119</v>
      </c>
      <c r="U14" s="232" t="s">
        <v>88</v>
      </c>
      <c r="V14" s="245" t="s">
        <v>119</v>
      </c>
      <c r="W14" s="224"/>
      <c r="X14" s="240" t="s">
        <v>327</v>
      </c>
      <c r="Y14" s="223"/>
      <c r="Z14" s="222"/>
      <c r="AA14" s="223"/>
      <c r="AB14" s="223"/>
      <c r="AC14" s="223">
        <v>0</v>
      </c>
      <c r="AD14" s="223">
        <v>180</v>
      </c>
      <c r="AE14" s="225">
        <f t="shared" si="0"/>
      </c>
      <c r="AF14" s="225">
        <f t="shared" si="1"/>
      </c>
      <c r="AG14" s="227" t="str">
        <f t="shared" si="2"/>
        <v>(0,,0)</v>
      </c>
      <c r="AH14" s="227" t="str">
        <f t="shared" si="3"/>
        <v>(180,,0)</v>
      </c>
      <c r="AI14" s="228" t="str">
        <f>IF('Temoignages bolide  02-08-2011'!$AG14="",'Temoignages bolide  02-08-2011'!$AH14,(IF('Temoignages bolide  02-08-2011'!$AH14="",'Temoignages bolide  02-08-2011'!$AG14,CONCATENATE('Temoignages bolide  02-08-2011'!$AG14,",",'Temoignages bolide  02-08-2011'!$AH14))))</f>
        <v>(0,,0),(180,,0)</v>
      </c>
      <c r="AK14" s="234"/>
    </row>
    <row r="15" spans="1:35" s="86" customFormat="1" ht="49.5" customHeight="1">
      <c r="A15" s="87">
        <v>14</v>
      </c>
      <c r="B15" s="87"/>
      <c r="C15" s="87">
        <v>10614</v>
      </c>
      <c r="D15" s="80"/>
      <c r="E15" s="88" t="s">
        <v>179</v>
      </c>
      <c r="F15" s="117" t="s">
        <v>154</v>
      </c>
      <c r="G15" s="117" t="s">
        <v>165</v>
      </c>
      <c r="H15" s="90">
        <f t="shared" si="4"/>
        <v>12</v>
      </c>
      <c r="I15" s="106" t="s">
        <v>180</v>
      </c>
      <c r="J15" s="179">
        <v>12000</v>
      </c>
      <c r="K15" s="91" t="s">
        <v>150</v>
      </c>
      <c r="L15" s="92" t="s">
        <v>324</v>
      </c>
      <c r="M15" s="165">
        <v>43.3718</v>
      </c>
      <c r="N15" s="165">
        <v>2.574402</v>
      </c>
      <c r="O15" s="92"/>
      <c r="P15" s="114" t="s">
        <v>158</v>
      </c>
      <c r="Q15" s="95"/>
      <c r="R15" s="102"/>
      <c r="S15" s="277" t="s">
        <v>151</v>
      </c>
      <c r="T15" s="107" t="s">
        <v>119</v>
      </c>
      <c r="U15" s="107" t="s">
        <v>88</v>
      </c>
      <c r="V15" s="96" t="s">
        <v>119</v>
      </c>
      <c r="W15" s="99"/>
      <c r="X15" s="97" t="s">
        <v>20</v>
      </c>
      <c r="Y15" s="99"/>
      <c r="Z15" s="97"/>
      <c r="AA15" s="99"/>
      <c r="AB15" s="99"/>
      <c r="AC15" s="99"/>
      <c r="AD15" s="99">
        <v>225</v>
      </c>
      <c r="AE15" s="188">
        <f t="shared" si="0"/>
      </c>
      <c r="AF15" s="187">
        <f t="shared" si="1"/>
      </c>
      <c r="AG15" s="193">
        <f t="shared" si="2"/>
      </c>
      <c r="AH15" s="193" t="str">
        <f t="shared" si="3"/>
        <v>(225,,0)</v>
      </c>
      <c r="AI15" s="194" t="str">
        <f>IF('Temoignages bolide  02-08-2011'!$AG15="",'Temoignages bolide  02-08-2011'!$AH15,(IF('Temoignages bolide  02-08-2011'!$AH15="",'Temoignages bolide  02-08-2011'!$AG15,CONCATENATE('Temoignages bolide  02-08-2011'!$AG15,",",'Temoignages bolide  02-08-2011'!$AH15))))</f>
        <v>(225,,0)</v>
      </c>
    </row>
    <row r="16" spans="1:35" s="211" customFormat="1" ht="49.5" customHeight="1">
      <c r="A16" s="203">
        <v>15</v>
      </c>
      <c r="B16" s="203"/>
      <c r="C16" s="203">
        <v>10615</v>
      </c>
      <c r="E16" s="205" t="s">
        <v>168</v>
      </c>
      <c r="F16" s="211" t="s">
        <v>163</v>
      </c>
      <c r="G16" s="211" t="s">
        <v>166</v>
      </c>
      <c r="H16" s="207">
        <f t="shared" si="4"/>
        <v>82</v>
      </c>
      <c r="I16" s="231"/>
      <c r="J16" s="209">
        <v>82200</v>
      </c>
      <c r="K16" s="210" t="s">
        <v>167</v>
      </c>
      <c r="L16" s="211" t="s">
        <v>324</v>
      </c>
      <c r="M16" s="212">
        <v>43.3719</v>
      </c>
      <c r="N16" s="212">
        <v>1.08467</v>
      </c>
      <c r="P16" s="222"/>
      <c r="Q16" s="216"/>
      <c r="S16" s="276" t="s">
        <v>48</v>
      </c>
      <c r="T16" s="218" t="s">
        <v>88</v>
      </c>
      <c r="U16" s="218" t="s">
        <v>88</v>
      </c>
      <c r="V16" s="218" t="s">
        <v>119</v>
      </c>
      <c r="X16" s="222" t="s">
        <v>367</v>
      </c>
      <c r="Z16" s="222"/>
      <c r="AA16" s="224"/>
      <c r="AB16" s="224"/>
      <c r="AC16" s="224"/>
      <c r="AD16" s="224">
        <v>180</v>
      </c>
      <c r="AE16" s="225">
        <f t="shared" si="0"/>
      </c>
      <c r="AF16" s="226">
        <f t="shared" si="1"/>
      </c>
      <c r="AG16" s="227">
        <f t="shared" si="2"/>
      </c>
      <c r="AH16" s="227" t="str">
        <f t="shared" si="3"/>
        <v>(180,,0)</v>
      </c>
      <c r="AI16" s="228" t="str">
        <f>IF('Temoignages bolide  02-08-2011'!$AG16="",'Temoignages bolide  02-08-2011'!$AH16,(IF('Temoignages bolide  02-08-2011'!$AH16="",'Temoignages bolide  02-08-2011'!$AG16,CONCATENATE('Temoignages bolide  02-08-2011'!$AG16,",",'Temoignages bolide  02-08-2011'!$AH16))))</f>
        <v>(180,,0)</v>
      </c>
    </row>
    <row r="17" spans="1:35" s="80" customFormat="1" ht="49.5" customHeight="1">
      <c r="A17" s="87">
        <v>16</v>
      </c>
      <c r="B17" s="87"/>
      <c r="C17" s="87">
        <v>10616</v>
      </c>
      <c r="D17" s="86"/>
      <c r="E17" s="88" t="s">
        <v>385</v>
      </c>
      <c r="F17" s="117" t="s">
        <v>149</v>
      </c>
      <c r="G17" s="109" t="s">
        <v>164</v>
      </c>
      <c r="H17" s="90">
        <f t="shared" si="4"/>
        <v>81</v>
      </c>
      <c r="I17" s="106"/>
      <c r="J17" s="179">
        <v>81090</v>
      </c>
      <c r="K17" s="174" t="s">
        <v>155</v>
      </c>
      <c r="L17" s="92" t="s">
        <v>324</v>
      </c>
      <c r="M17" s="165">
        <v>43.372</v>
      </c>
      <c r="N17" s="165">
        <v>2.27637</v>
      </c>
      <c r="O17" s="92"/>
      <c r="P17" s="114" t="s">
        <v>156</v>
      </c>
      <c r="Q17" s="95"/>
      <c r="R17" s="106"/>
      <c r="S17" s="277" t="s">
        <v>384</v>
      </c>
      <c r="T17" s="107" t="s">
        <v>119</v>
      </c>
      <c r="U17" s="107" t="s">
        <v>119</v>
      </c>
      <c r="V17" s="118" t="s">
        <v>88</v>
      </c>
      <c r="W17" s="99"/>
      <c r="X17" s="97" t="s">
        <v>437</v>
      </c>
      <c r="Y17" s="98"/>
      <c r="Z17" s="97" t="s">
        <v>327</v>
      </c>
      <c r="AA17" s="98">
        <v>180</v>
      </c>
      <c r="AB17" s="98"/>
      <c r="AC17" s="98"/>
      <c r="AD17" s="98"/>
      <c r="AE17" s="188">
        <f t="shared" si="0"/>
      </c>
      <c r="AF17" s="188">
        <f t="shared" si="1"/>
      </c>
      <c r="AG17" s="193">
        <f t="shared" si="2"/>
      </c>
      <c r="AH17" s="193">
        <f t="shared" si="3"/>
      </c>
      <c r="AI17" s="194">
        <f>IF('Temoignages bolide  02-08-2011'!$AG17="",'Temoignages bolide  02-08-2011'!$AH17,(IF('Temoignages bolide  02-08-2011'!$AH17="",'Temoignages bolide  02-08-2011'!$AG17,CONCATENATE('Temoignages bolide  02-08-2011'!$AG17,",",'Temoignages bolide  02-08-2011'!$AH17))))</f>
      </c>
    </row>
    <row r="18" spans="1:35" s="204" customFormat="1" ht="49.5" customHeight="1">
      <c r="A18" s="203">
        <v>17</v>
      </c>
      <c r="B18" s="203"/>
      <c r="C18" s="203">
        <v>10617</v>
      </c>
      <c r="E18" s="205" t="s">
        <v>183</v>
      </c>
      <c r="F18" s="246" t="s">
        <v>181</v>
      </c>
      <c r="G18" s="246" t="s">
        <v>182</v>
      </c>
      <c r="H18" s="207">
        <f t="shared" si="4"/>
      </c>
      <c r="I18" s="231"/>
      <c r="J18" s="209"/>
      <c r="K18" s="243" t="s">
        <v>320</v>
      </c>
      <c r="L18" s="211" t="s">
        <v>324</v>
      </c>
      <c r="M18" s="212">
        <v>43.3721</v>
      </c>
      <c r="N18" s="212">
        <v>1.28791</v>
      </c>
      <c r="O18" s="211"/>
      <c r="P18" s="244" t="s">
        <v>387</v>
      </c>
      <c r="Q18" s="216">
        <v>6</v>
      </c>
      <c r="R18" s="234"/>
      <c r="S18" s="276" t="s">
        <v>53</v>
      </c>
      <c r="T18" s="232" t="s">
        <v>119</v>
      </c>
      <c r="U18" s="232" t="s">
        <v>88</v>
      </c>
      <c r="V18" s="218" t="s">
        <v>119</v>
      </c>
      <c r="W18" s="224"/>
      <c r="X18" s="222" t="s">
        <v>386</v>
      </c>
      <c r="Z18" s="222"/>
      <c r="AA18" s="224"/>
      <c r="AB18" s="223"/>
      <c r="AC18" s="224"/>
      <c r="AD18" s="223">
        <v>158</v>
      </c>
      <c r="AE18" s="225"/>
      <c r="AF18" s="225"/>
      <c r="AG18" s="227">
        <f t="shared" si="2"/>
      </c>
      <c r="AH18" s="227" t="str">
        <f t="shared" si="3"/>
        <v>(158,,0)</v>
      </c>
      <c r="AI18" s="228" t="str">
        <f>IF('Temoignages bolide  02-08-2011'!$AG18="",'Temoignages bolide  02-08-2011'!$AH18,(IF('Temoignages bolide  02-08-2011'!$AH18="",'Temoignages bolide  02-08-2011'!$AG18,CONCATENATE('Temoignages bolide  02-08-2011'!$AG18,",",'Temoignages bolide  02-08-2011'!$AH18))))</f>
        <v>(158,,0)</v>
      </c>
    </row>
    <row r="19" spans="1:35" s="86" customFormat="1" ht="49.5" customHeight="1">
      <c r="A19" s="173">
        <v>18</v>
      </c>
      <c r="B19" s="87"/>
      <c r="C19" s="87">
        <v>10618</v>
      </c>
      <c r="D19" s="123" t="s">
        <v>187</v>
      </c>
      <c r="E19" s="124"/>
      <c r="F19" s="80" t="s">
        <v>388</v>
      </c>
      <c r="G19" s="80" t="s">
        <v>389</v>
      </c>
      <c r="H19" s="90">
        <f t="shared" si="4"/>
        <v>9</v>
      </c>
      <c r="I19" s="100" t="s">
        <v>392</v>
      </c>
      <c r="J19" s="180">
        <v>9600</v>
      </c>
      <c r="K19" s="119" t="s">
        <v>393</v>
      </c>
      <c r="L19" s="92" t="s">
        <v>324</v>
      </c>
      <c r="M19" s="165">
        <v>43.3722</v>
      </c>
      <c r="N19" s="167">
        <v>1.871911</v>
      </c>
      <c r="P19" s="125"/>
      <c r="Q19" s="126"/>
      <c r="S19" s="278" t="s">
        <v>390</v>
      </c>
      <c r="T19" s="127" t="s">
        <v>394</v>
      </c>
      <c r="U19" s="122" t="s">
        <v>88</v>
      </c>
      <c r="V19" s="122" t="s">
        <v>357</v>
      </c>
      <c r="X19" s="125"/>
      <c r="Y19" s="110">
        <v>90</v>
      </c>
      <c r="Z19" s="103" t="s">
        <v>391</v>
      </c>
      <c r="AA19" s="99">
        <v>90</v>
      </c>
      <c r="AB19" s="98"/>
      <c r="AC19" s="99"/>
      <c r="AD19" s="128"/>
      <c r="AE19" s="188"/>
      <c r="AF19" s="187"/>
      <c r="AG19" s="193">
        <f t="shared" si="2"/>
      </c>
      <c r="AH19" s="193">
        <f t="shared" si="3"/>
      </c>
      <c r="AI19" s="194">
        <f>IF('Temoignages bolide  02-08-2011'!$AG19="",'Temoignages bolide  02-08-2011'!$AH19,(IF('Temoignages bolide  02-08-2011'!$AH19="",'Temoignages bolide  02-08-2011'!$AG19,CONCATENATE('Temoignages bolide  02-08-2011'!$AG19,",",'Temoignages bolide  02-08-2011'!$AH19))))</f>
      </c>
    </row>
    <row r="20" spans="1:35" s="204" customFormat="1" ht="49.5" customHeight="1">
      <c r="A20" s="203">
        <v>19</v>
      </c>
      <c r="B20" s="203">
        <v>10</v>
      </c>
      <c r="C20" s="203">
        <v>10619</v>
      </c>
      <c r="E20" s="229"/>
      <c r="F20" s="247" t="s">
        <v>188</v>
      </c>
      <c r="G20" s="246"/>
      <c r="H20" s="207">
        <f t="shared" si="4"/>
        <v>63</v>
      </c>
      <c r="I20" s="234"/>
      <c r="J20" s="209">
        <v>63270</v>
      </c>
      <c r="K20" s="210" t="s">
        <v>420</v>
      </c>
      <c r="L20" s="211" t="s">
        <v>324</v>
      </c>
      <c r="M20" s="212">
        <v>43.3723</v>
      </c>
      <c r="N20" s="241">
        <v>3.37355</v>
      </c>
      <c r="O20" s="211"/>
      <c r="P20" s="244"/>
      <c r="Q20" s="216"/>
      <c r="R20" s="234"/>
      <c r="S20" s="276"/>
      <c r="T20" s="232" t="s">
        <v>119</v>
      </c>
      <c r="U20" s="232" t="s">
        <v>88</v>
      </c>
      <c r="V20" s="218" t="s">
        <v>119</v>
      </c>
      <c r="W20" s="224"/>
      <c r="X20" s="222" t="s">
        <v>430</v>
      </c>
      <c r="Y20" s="224" t="s">
        <v>431</v>
      </c>
      <c r="Z20" s="222"/>
      <c r="AA20" s="224"/>
      <c r="AB20" s="223"/>
      <c r="AC20" s="224" t="s">
        <v>432</v>
      </c>
      <c r="AD20" s="248" t="s">
        <v>433</v>
      </c>
      <c r="AE20" s="225"/>
      <c r="AF20" s="226"/>
      <c r="AG20" s="227" t="str">
        <f t="shared" si="2"/>
        <v>(212.03,21.43-10.79-3.77,0)</v>
      </c>
      <c r="AH20" s="227" t="str">
        <f t="shared" si="3"/>
        <v>(200.95,21.43-10.79-3.77,0)</v>
      </c>
      <c r="AI20" s="228" t="s">
        <v>434</v>
      </c>
    </row>
    <row r="21" spans="1:35" s="86" customFormat="1" ht="49.5" customHeight="1">
      <c r="A21" s="173">
        <v>20</v>
      </c>
      <c r="B21" s="87"/>
      <c r="C21" s="87">
        <v>10620</v>
      </c>
      <c r="D21" s="80"/>
      <c r="E21" s="88" t="s">
        <v>186</v>
      </c>
      <c r="F21" s="111" t="s">
        <v>184</v>
      </c>
      <c r="G21" s="111" t="s">
        <v>185</v>
      </c>
      <c r="H21" s="90">
        <f t="shared" si="4"/>
        <v>17</v>
      </c>
      <c r="I21" s="102" t="s">
        <v>397</v>
      </c>
      <c r="J21" s="179">
        <v>17243</v>
      </c>
      <c r="K21" s="91" t="s">
        <v>206</v>
      </c>
      <c r="L21" s="92" t="s">
        <v>325</v>
      </c>
      <c r="M21" s="165">
        <v>43.3724</v>
      </c>
      <c r="N21" s="165">
        <v>2.8506</v>
      </c>
      <c r="O21" s="92"/>
      <c r="P21" s="120"/>
      <c r="Q21" s="121">
        <v>7.5</v>
      </c>
      <c r="R21" s="102"/>
      <c r="S21" s="279" t="s">
        <v>34</v>
      </c>
      <c r="T21" s="129" t="s">
        <v>398</v>
      </c>
      <c r="U21" s="107" t="s">
        <v>88</v>
      </c>
      <c r="V21" s="96" t="s">
        <v>119</v>
      </c>
      <c r="W21" s="99"/>
      <c r="X21" s="97">
        <v>0</v>
      </c>
      <c r="Y21" s="99"/>
      <c r="Z21" s="97" t="s">
        <v>400</v>
      </c>
      <c r="AA21" s="99">
        <v>270</v>
      </c>
      <c r="AB21" s="99"/>
      <c r="AC21" s="99">
        <v>0</v>
      </c>
      <c r="AD21" s="128"/>
      <c r="AE21" s="187"/>
      <c r="AF21" s="187"/>
      <c r="AG21" s="193" t="str">
        <f t="shared" si="2"/>
        <v>(0,,0)</v>
      </c>
      <c r="AH21" s="193">
        <f t="shared" si="3"/>
      </c>
      <c r="AI21" s="194" t="str">
        <f>IF('Temoignages bolide  02-08-2011'!$AG21="",'Temoignages bolide  02-08-2011'!$AH21,(IF('Temoignages bolide  02-08-2011'!$AH21="",'Temoignages bolide  02-08-2011'!$AG21,CONCATENATE('Temoignages bolide  02-08-2011'!$AG21,",",'Temoignages bolide  02-08-2011'!$AH21))))</f>
        <v>(0,,0)</v>
      </c>
    </row>
    <row r="22" spans="1:35" s="204" customFormat="1" ht="49.5" customHeight="1">
      <c r="A22" s="203">
        <v>21</v>
      </c>
      <c r="B22" s="203"/>
      <c r="C22" s="203">
        <v>10621</v>
      </c>
      <c r="D22" s="211"/>
      <c r="E22" s="205" t="s">
        <v>191</v>
      </c>
      <c r="F22" s="249" t="s">
        <v>189</v>
      </c>
      <c r="G22" s="246" t="s">
        <v>190</v>
      </c>
      <c r="H22" s="207">
        <f t="shared" si="4"/>
        <v>33</v>
      </c>
      <c r="I22" s="234" t="s">
        <v>396</v>
      </c>
      <c r="J22" s="209">
        <v>33830</v>
      </c>
      <c r="K22" s="210" t="s">
        <v>204</v>
      </c>
      <c r="L22" s="211" t="s">
        <v>324</v>
      </c>
      <c r="M22" s="212">
        <v>43.3725</v>
      </c>
      <c r="N22" s="213">
        <v>-0.810113</v>
      </c>
      <c r="O22" s="211"/>
      <c r="P22" s="244" t="s">
        <v>395</v>
      </c>
      <c r="Q22" s="216">
        <v>1</v>
      </c>
      <c r="R22" s="234"/>
      <c r="S22" s="276" t="s">
        <v>0</v>
      </c>
      <c r="T22" s="232" t="s">
        <v>119</v>
      </c>
      <c r="U22" s="232" t="s">
        <v>119</v>
      </c>
      <c r="V22" s="218" t="s">
        <v>119</v>
      </c>
      <c r="W22" s="224"/>
      <c r="X22" s="222" t="s">
        <v>437</v>
      </c>
      <c r="Y22" s="224"/>
      <c r="Z22" s="240"/>
      <c r="AA22" s="224"/>
      <c r="AB22" s="223"/>
      <c r="AC22" s="223"/>
      <c r="AD22" s="250"/>
      <c r="AE22" s="225"/>
      <c r="AF22" s="225"/>
      <c r="AG22" s="227">
        <f t="shared" si="2"/>
      </c>
      <c r="AH22" s="227">
        <f t="shared" si="3"/>
      </c>
      <c r="AI22" s="228">
        <f>IF('Temoignages bolide  02-08-2011'!$AG22="",'Temoignages bolide  02-08-2011'!$AH22,(IF('Temoignages bolide  02-08-2011'!$AH22="",'Temoignages bolide  02-08-2011'!$AG22,CONCATENATE('Temoignages bolide  02-08-2011'!$AG22,",",'Temoignages bolide  02-08-2011'!$AH22))))</f>
      </c>
    </row>
    <row r="23" spans="1:35" s="86" customFormat="1" ht="49.5" customHeight="1">
      <c r="A23" s="87">
        <v>22</v>
      </c>
      <c r="B23" s="87"/>
      <c r="C23" s="87">
        <v>10622</v>
      </c>
      <c r="D23" s="92" t="s">
        <v>194</v>
      </c>
      <c r="E23" s="116" t="s">
        <v>193</v>
      </c>
      <c r="F23" s="130" t="s">
        <v>297</v>
      </c>
      <c r="G23" s="111" t="s">
        <v>192</v>
      </c>
      <c r="H23" s="90">
        <f t="shared" si="4"/>
        <v>33</v>
      </c>
      <c r="I23" s="102" t="s">
        <v>296</v>
      </c>
      <c r="J23" s="179">
        <v>33160</v>
      </c>
      <c r="K23" s="91" t="s">
        <v>205</v>
      </c>
      <c r="L23" s="92" t="s">
        <v>324</v>
      </c>
      <c r="M23" s="165">
        <v>43.3726</v>
      </c>
      <c r="N23" s="167">
        <v>-0.770838</v>
      </c>
      <c r="O23" s="93"/>
      <c r="P23" s="114"/>
      <c r="Q23" s="95">
        <v>2.5</v>
      </c>
      <c r="R23" s="102"/>
      <c r="S23" s="277" t="s">
        <v>401</v>
      </c>
      <c r="T23" s="107" t="s">
        <v>119</v>
      </c>
      <c r="U23" s="107" t="s">
        <v>88</v>
      </c>
      <c r="V23" s="96" t="s">
        <v>119</v>
      </c>
      <c r="W23" s="99"/>
      <c r="X23" s="120" t="s">
        <v>402</v>
      </c>
      <c r="Y23" s="99">
        <v>20</v>
      </c>
      <c r="Z23" s="97" t="s">
        <v>399</v>
      </c>
      <c r="AA23" s="99">
        <v>225</v>
      </c>
      <c r="AB23" s="99"/>
      <c r="AC23" s="99">
        <v>90</v>
      </c>
      <c r="AD23" s="128">
        <v>130</v>
      </c>
      <c r="AE23" s="188"/>
      <c r="AF23" s="188"/>
      <c r="AG23" s="193" t="str">
        <f t="shared" si="2"/>
        <v>(90,20,0)</v>
      </c>
      <c r="AH23" s="193" t="str">
        <f t="shared" si="3"/>
        <v>(130,20,0)</v>
      </c>
      <c r="AI23" s="194" t="str">
        <f>IF('Temoignages bolide  02-08-2011'!$AG23="",'Temoignages bolide  02-08-2011'!$AH23,(IF('Temoignages bolide  02-08-2011'!$AH23="",'Temoignages bolide  02-08-2011'!$AG23,CONCATENATE('Temoignages bolide  02-08-2011'!$AG23,",",'Temoignages bolide  02-08-2011'!$AH23))))</f>
        <v>(90,20,0),(130,20,0)</v>
      </c>
    </row>
    <row r="24" spans="1:35" s="204" customFormat="1" ht="49.5" customHeight="1">
      <c r="A24" s="236">
        <v>23</v>
      </c>
      <c r="B24" s="203"/>
      <c r="C24" s="203">
        <v>10623</v>
      </c>
      <c r="E24" s="205" t="s">
        <v>197</v>
      </c>
      <c r="F24" s="249" t="s">
        <v>196</v>
      </c>
      <c r="G24" s="246" t="s">
        <v>195</v>
      </c>
      <c r="H24" s="207">
        <f t="shared" si="4"/>
        <v>12</v>
      </c>
      <c r="I24" s="234" t="s">
        <v>404</v>
      </c>
      <c r="J24" s="209">
        <v>12000</v>
      </c>
      <c r="K24" s="210" t="s">
        <v>150</v>
      </c>
      <c r="L24" s="211" t="s">
        <v>324</v>
      </c>
      <c r="M24" s="212">
        <v>43.3727</v>
      </c>
      <c r="N24" s="212">
        <v>2.579303</v>
      </c>
      <c r="O24" s="211"/>
      <c r="P24" s="244" t="s">
        <v>403</v>
      </c>
      <c r="Q24" s="216"/>
      <c r="R24" s="234"/>
      <c r="S24" s="276" t="s">
        <v>405</v>
      </c>
      <c r="T24" s="232" t="s">
        <v>119</v>
      </c>
      <c r="U24" s="232" t="s">
        <v>88</v>
      </c>
      <c r="V24" s="218" t="s">
        <v>119</v>
      </c>
      <c r="W24" s="224">
        <v>90</v>
      </c>
      <c r="X24" s="222"/>
      <c r="Y24" s="224"/>
      <c r="Z24" s="222"/>
      <c r="AA24" s="224"/>
      <c r="AB24" s="224"/>
      <c r="AC24" s="224"/>
      <c r="AD24" s="250"/>
      <c r="AE24" s="225"/>
      <c r="AF24" s="225"/>
      <c r="AG24" s="227">
        <f t="shared" si="2"/>
      </c>
      <c r="AH24" s="227">
        <f t="shared" si="3"/>
      </c>
      <c r="AI24" s="228">
        <f>IF('Temoignages bolide  02-08-2011'!$AG24="",'Temoignages bolide  02-08-2011'!$AH24,(IF('Temoignages bolide  02-08-2011'!$AH24="",'Temoignages bolide  02-08-2011'!$AG24,CONCATENATE('Temoignages bolide  02-08-2011'!$AG24,",",'Temoignages bolide  02-08-2011'!$AH24))))</f>
      </c>
    </row>
    <row r="25" spans="1:35" s="86" customFormat="1" ht="49.5" customHeight="1">
      <c r="A25" s="87">
        <v>24</v>
      </c>
      <c r="B25" s="87"/>
      <c r="C25" s="87">
        <v>10624</v>
      </c>
      <c r="D25" s="80"/>
      <c r="E25" s="116" t="s">
        <v>200</v>
      </c>
      <c r="F25" s="130" t="s">
        <v>198</v>
      </c>
      <c r="G25" s="111" t="s">
        <v>199</v>
      </c>
      <c r="H25" s="90">
        <f t="shared" si="4"/>
      </c>
      <c r="I25" s="106" t="s">
        <v>203</v>
      </c>
      <c r="J25" s="179"/>
      <c r="K25" s="149" t="s">
        <v>202</v>
      </c>
      <c r="L25" s="92" t="s">
        <v>324</v>
      </c>
      <c r="M25" s="165">
        <v>43.3728</v>
      </c>
      <c r="N25" s="168">
        <v>2.515278</v>
      </c>
      <c r="O25" s="92"/>
      <c r="P25" s="114" t="s">
        <v>44</v>
      </c>
      <c r="Q25" s="95">
        <v>7.5</v>
      </c>
      <c r="R25" s="102"/>
      <c r="S25" s="277" t="s">
        <v>43</v>
      </c>
      <c r="T25" s="107" t="s">
        <v>119</v>
      </c>
      <c r="U25" s="107" t="s">
        <v>119</v>
      </c>
      <c r="V25" s="96" t="s">
        <v>119</v>
      </c>
      <c r="W25" s="99"/>
      <c r="X25" s="97" t="s">
        <v>437</v>
      </c>
      <c r="Y25" s="99"/>
      <c r="Z25" s="97"/>
      <c r="AA25" s="99"/>
      <c r="AB25" s="99"/>
      <c r="AC25" s="99"/>
      <c r="AD25" s="131"/>
      <c r="AE25" s="188"/>
      <c r="AF25" s="188"/>
      <c r="AG25" s="193">
        <f t="shared" si="2"/>
      </c>
      <c r="AH25" s="193">
        <f t="shared" si="3"/>
      </c>
      <c r="AI25" s="194">
        <f>IF('Temoignages bolide  02-08-2011'!$AG25="",'Temoignages bolide  02-08-2011'!$AH25,(IF('Temoignages bolide  02-08-2011'!$AH25="",'Temoignages bolide  02-08-2011'!$AG25,CONCATENATE('Temoignages bolide  02-08-2011'!$AG25,",",'Temoignages bolide  02-08-2011'!$AH25))))</f>
      </c>
    </row>
    <row r="26" spans="1:35" s="204" customFormat="1" ht="49.5" customHeight="1">
      <c r="A26" s="203">
        <v>25</v>
      </c>
      <c r="B26" s="203"/>
      <c r="C26" s="203">
        <v>10625</v>
      </c>
      <c r="D26" s="211"/>
      <c r="E26" s="205" t="s">
        <v>210</v>
      </c>
      <c r="F26" s="249" t="s">
        <v>207</v>
      </c>
      <c r="G26" s="246" t="s">
        <v>208</v>
      </c>
      <c r="H26" s="207">
        <f t="shared" si="4"/>
        <v>12</v>
      </c>
      <c r="I26" s="234"/>
      <c r="J26" s="209">
        <v>12140</v>
      </c>
      <c r="K26" s="210" t="s">
        <v>209</v>
      </c>
      <c r="L26" s="211" t="s">
        <v>324</v>
      </c>
      <c r="M26" s="212">
        <v>43.3729</v>
      </c>
      <c r="N26" s="212">
        <v>2.559421</v>
      </c>
      <c r="O26" s="211"/>
      <c r="P26" s="244" t="s">
        <v>403</v>
      </c>
      <c r="Q26" s="216">
        <v>10</v>
      </c>
      <c r="R26" s="234"/>
      <c r="S26" s="276" t="s">
        <v>406</v>
      </c>
      <c r="T26" s="232" t="s">
        <v>119</v>
      </c>
      <c r="U26" s="232" t="s">
        <v>88</v>
      </c>
      <c r="V26" s="218" t="s">
        <v>119</v>
      </c>
      <c r="W26" s="224"/>
      <c r="X26" s="222" t="s">
        <v>407</v>
      </c>
      <c r="Y26" s="224"/>
      <c r="Z26" s="222"/>
      <c r="AA26" s="224"/>
      <c r="AB26" s="224"/>
      <c r="AC26" s="224">
        <v>342</v>
      </c>
      <c r="AD26" s="250">
        <v>175</v>
      </c>
      <c r="AE26" s="225"/>
      <c r="AF26" s="225"/>
      <c r="AG26" s="227" t="str">
        <f t="shared" si="2"/>
        <v>(342,,0)</v>
      </c>
      <c r="AH26" s="227" t="str">
        <f t="shared" si="3"/>
        <v>(175,,0)</v>
      </c>
      <c r="AI26" s="228" t="str">
        <f>IF('Temoignages bolide  02-08-2011'!$AG26="",'Temoignages bolide  02-08-2011'!$AH26,(IF('Temoignages bolide  02-08-2011'!$AH26="",'Temoignages bolide  02-08-2011'!$AG26,CONCATENATE('Temoignages bolide  02-08-2011'!$AG26,",",'Temoignages bolide  02-08-2011'!$AH26))))</f>
        <v>(342,,0),(175,,0)</v>
      </c>
    </row>
    <row r="27" spans="1:35" s="86" customFormat="1" ht="49.5" customHeight="1">
      <c r="A27" s="87">
        <v>26</v>
      </c>
      <c r="B27" s="87"/>
      <c r="C27" s="87">
        <v>10626</v>
      </c>
      <c r="D27" s="92" t="s">
        <v>214</v>
      </c>
      <c r="E27" s="88" t="s">
        <v>215</v>
      </c>
      <c r="F27" s="111" t="s">
        <v>211</v>
      </c>
      <c r="G27" s="111" t="s">
        <v>212</v>
      </c>
      <c r="H27" s="90">
        <f t="shared" si="4"/>
        <v>31</v>
      </c>
      <c r="I27" s="102" t="s">
        <v>213</v>
      </c>
      <c r="J27" s="179">
        <v>31000</v>
      </c>
      <c r="K27" s="91" t="s">
        <v>130</v>
      </c>
      <c r="L27" s="92" t="s">
        <v>324</v>
      </c>
      <c r="M27" s="165">
        <v>43.373</v>
      </c>
      <c r="N27" s="165">
        <v>1.442826</v>
      </c>
      <c r="O27" s="92" t="s">
        <v>45</v>
      </c>
      <c r="P27" s="114" t="s">
        <v>409</v>
      </c>
      <c r="Q27" s="95"/>
      <c r="R27" s="102"/>
      <c r="S27" s="280" t="s">
        <v>408</v>
      </c>
      <c r="T27" s="96" t="s">
        <v>119</v>
      </c>
      <c r="U27" s="107" t="s">
        <v>88</v>
      </c>
      <c r="V27" s="96" t="s">
        <v>119</v>
      </c>
      <c r="W27" s="99"/>
      <c r="X27" s="97" t="s">
        <v>383</v>
      </c>
      <c r="Y27" s="99"/>
      <c r="Z27" s="97"/>
      <c r="AA27" s="99"/>
      <c r="AB27" s="99"/>
      <c r="AC27" s="99"/>
      <c r="AD27" s="128">
        <v>135</v>
      </c>
      <c r="AE27" s="188"/>
      <c r="AF27" s="188"/>
      <c r="AG27" s="193">
        <f t="shared" si="2"/>
      </c>
      <c r="AH27" s="193" t="str">
        <f t="shared" si="3"/>
        <v>(135,,0)</v>
      </c>
      <c r="AI27" s="194" t="str">
        <f>IF('Temoignages bolide  02-08-2011'!$AG27="",'Temoignages bolide  02-08-2011'!$AH27,(IF('Temoignages bolide  02-08-2011'!$AH27="",'Temoignages bolide  02-08-2011'!$AG27,CONCATENATE('Temoignages bolide  02-08-2011'!$AG27,",",'Temoignages bolide  02-08-2011'!$AH27))))</f>
        <v>(135,,0)</v>
      </c>
    </row>
    <row r="28" spans="1:35" s="204" customFormat="1" ht="49.5" customHeight="1">
      <c r="A28" s="203" t="s">
        <v>271</v>
      </c>
      <c r="B28" s="203"/>
      <c r="C28" s="203">
        <v>10627</v>
      </c>
      <c r="E28" s="205" t="s">
        <v>216</v>
      </c>
      <c r="F28" s="246" t="s">
        <v>217</v>
      </c>
      <c r="G28" s="246" t="s">
        <v>218</v>
      </c>
      <c r="H28" s="207">
        <f t="shared" si="4"/>
        <v>12</v>
      </c>
      <c r="I28" s="231"/>
      <c r="J28" s="251">
        <v>12120</v>
      </c>
      <c r="K28" s="252" t="s">
        <v>270</v>
      </c>
      <c r="L28" s="253" t="s">
        <v>324</v>
      </c>
      <c r="M28" s="212">
        <v>43.3731</v>
      </c>
      <c r="N28" s="254">
        <v>2.51111</v>
      </c>
      <c r="O28" s="211"/>
      <c r="P28" s="244"/>
      <c r="Q28" s="216"/>
      <c r="R28" s="234"/>
      <c r="S28" s="276" t="s">
        <v>484</v>
      </c>
      <c r="T28" s="232" t="s">
        <v>357</v>
      </c>
      <c r="U28" s="232" t="s">
        <v>357</v>
      </c>
      <c r="V28" s="218" t="s">
        <v>357</v>
      </c>
      <c r="W28" s="224"/>
      <c r="X28" s="222"/>
      <c r="Y28" s="224"/>
      <c r="Z28" s="222"/>
      <c r="AA28" s="224"/>
      <c r="AB28" s="224"/>
      <c r="AC28" s="224"/>
      <c r="AD28" s="250"/>
      <c r="AE28" s="225"/>
      <c r="AF28" s="225"/>
      <c r="AG28" s="227">
        <f t="shared" si="2"/>
      </c>
      <c r="AH28" s="227">
        <f t="shared" si="3"/>
      </c>
      <c r="AI28" s="228">
        <f>IF('Temoignages bolide  02-08-2011'!$AG28="",'Temoignages bolide  02-08-2011'!$AH28,(IF('Temoignages bolide  02-08-2011'!$AH28="",'Temoignages bolide  02-08-2011'!$AG28,CONCATENATE('Temoignages bolide  02-08-2011'!$AG28,",",'Temoignages bolide  02-08-2011'!$AH28))))</f>
      </c>
    </row>
    <row r="29" spans="1:35" s="86" customFormat="1" ht="49.5" customHeight="1">
      <c r="A29" s="173" t="s">
        <v>272</v>
      </c>
      <c r="B29" s="87"/>
      <c r="C29" s="87">
        <v>10628</v>
      </c>
      <c r="D29" s="104"/>
      <c r="E29" s="133"/>
      <c r="F29" s="104" t="s">
        <v>269</v>
      </c>
      <c r="G29" s="109" t="s">
        <v>268</v>
      </c>
      <c r="H29" s="90">
        <f t="shared" si="4"/>
        <v>12</v>
      </c>
      <c r="I29" s="134"/>
      <c r="J29" s="179">
        <v>12120</v>
      </c>
      <c r="K29" s="91" t="s">
        <v>270</v>
      </c>
      <c r="L29" s="92" t="s">
        <v>324</v>
      </c>
      <c r="M29" s="165">
        <v>43.3732</v>
      </c>
      <c r="N29" s="169">
        <v>2.53333</v>
      </c>
      <c r="O29" s="104"/>
      <c r="P29" s="135">
        <v>0.14930555555555555</v>
      </c>
      <c r="Q29" s="121"/>
      <c r="R29" s="104"/>
      <c r="S29" s="278" t="s">
        <v>410</v>
      </c>
      <c r="T29" s="122" t="s">
        <v>119</v>
      </c>
      <c r="U29" s="122" t="s">
        <v>88</v>
      </c>
      <c r="V29" s="122" t="s">
        <v>88</v>
      </c>
      <c r="W29" s="136"/>
      <c r="X29" s="137" t="s">
        <v>436</v>
      </c>
      <c r="Y29" s="104"/>
      <c r="Z29" s="137"/>
      <c r="AA29" s="104"/>
      <c r="AB29" s="104"/>
      <c r="AC29" s="136"/>
      <c r="AD29" s="131">
        <v>235</v>
      </c>
      <c r="AE29" s="189"/>
      <c r="AF29" s="189"/>
      <c r="AG29" s="193">
        <f t="shared" si="2"/>
      </c>
      <c r="AH29" s="193" t="str">
        <f t="shared" si="3"/>
        <v>(235,,0)</v>
      </c>
      <c r="AI29" s="194" t="str">
        <f>IF('Temoignages bolide  02-08-2011'!$AG29="",'Temoignages bolide  02-08-2011'!$AH29,(IF('Temoignages bolide  02-08-2011'!$AH29="",'Temoignages bolide  02-08-2011'!$AG29,CONCATENATE('Temoignages bolide  02-08-2011'!$AG29,",",'Temoignages bolide  02-08-2011'!$AH29))))</f>
        <v>(235,,0)</v>
      </c>
    </row>
    <row r="30" spans="1:37" s="204" customFormat="1" ht="49.5" customHeight="1">
      <c r="A30" s="203">
        <v>28</v>
      </c>
      <c r="B30" s="203"/>
      <c r="C30" s="203">
        <v>10629</v>
      </c>
      <c r="D30" s="211"/>
      <c r="E30" s="205" t="s">
        <v>221</v>
      </c>
      <c r="F30" s="246" t="s">
        <v>219</v>
      </c>
      <c r="G30" s="246" t="s">
        <v>164</v>
      </c>
      <c r="H30" s="207">
        <f t="shared" si="4"/>
        <v>11</v>
      </c>
      <c r="I30" s="231" t="s">
        <v>262</v>
      </c>
      <c r="J30" s="209">
        <v>11300</v>
      </c>
      <c r="K30" s="210" t="s">
        <v>220</v>
      </c>
      <c r="L30" s="211" t="s">
        <v>324</v>
      </c>
      <c r="M30" s="212">
        <v>43.3733</v>
      </c>
      <c r="N30" s="212">
        <v>2.21612</v>
      </c>
      <c r="O30" s="211"/>
      <c r="P30" s="244" t="s">
        <v>403</v>
      </c>
      <c r="Q30" s="216">
        <v>3.5</v>
      </c>
      <c r="R30" s="234"/>
      <c r="S30" s="276" t="s">
        <v>460</v>
      </c>
      <c r="T30" s="232" t="s">
        <v>119</v>
      </c>
      <c r="U30" s="232" t="s">
        <v>119</v>
      </c>
      <c r="V30" s="242" t="s">
        <v>344</v>
      </c>
      <c r="W30" s="224"/>
      <c r="X30" s="222" t="s">
        <v>437</v>
      </c>
      <c r="Y30" s="224"/>
      <c r="Z30" s="222"/>
      <c r="AA30" s="224"/>
      <c r="AB30" s="224"/>
      <c r="AC30" s="224"/>
      <c r="AD30" s="248"/>
      <c r="AE30" s="226"/>
      <c r="AF30" s="226"/>
      <c r="AG30" s="227">
        <f t="shared" si="2"/>
      </c>
      <c r="AH30" s="227">
        <f t="shared" si="3"/>
      </c>
      <c r="AI30" s="228">
        <f>IF('Temoignages bolide  02-08-2011'!$AG30="",'Temoignages bolide  02-08-2011'!$AH30,(IF('Temoignages bolide  02-08-2011'!$AH30="",'Temoignages bolide  02-08-2011'!$AG30,CONCATENATE('Temoignages bolide  02-08-2011'!$AG30,",",'Temoignages bolide  02-08-2011'!$AH30))))</f>
      </c>
      <c r="AK30" s="211"/>
    </row>
    <row r="31" spans="1:35" s="86" customFormat="1" ht="49.5" customHeight="1">
      <c r="A31" s="87">
        <v>29</v>
      </c>
      <c r="B31" s="87"/>
      <c r="C31" s="87">
        <v>10630</v>
      </c>
      <c r="D31" s="80"/>
      <c r="E31" s="88" t="s">
        <v>223</v>
      </c>
      <c r="F31" s="111" t="s">
        <v>222</v>
      </c>
      <c r="G31" s="111" t="s">
        <v>225</v>
      </c>
      <c r="H31" s="90">
        <f t="shared" si="4"/>
        <v>32</v>
      </c>
      <c r="I31" s="102"/>
      <c r="J31" s="179">
        <v>32130</v>
      </c>
      <c r="K31" s="91" t="s">
        <v>224</v>
      </c>
      <c r="L31" s="92" t="s">
        <v>324</v>
      </c>
      <c r="M31" s="165">
        <v>43.3734</v>
      </c>
      <c r="N31" s="165">
        <v>0.38123</v>
      </c>
      <c r="O31" s="92"/>
      <c r="P31" s="114" t="s">
        <v>403</v>
      </c>
      <c r="Q31" s="95">
        <v>3</v>
      </c>
      <c r="R31" s="102"/>
      <c r="S31" s="277" t="s">
        <v>411</v>
      </c>
      <c r="T31" s="107" t="s">
        <v>119</v>
      </c>
      <c r="U31" s="107" t="s">
        <v>88</v>
      </c>
      <c r="V31" s="96" t="s">
        <v>119</v>
      </c>
      <c r="W31" s="99"/>
      <c r="X31" s="97"/>
      <c r="Y31" s="99"/>
      <c r="Z31" s="97"/>
      <c r="AA31" s="99"/>
      <c r="AB31" s="98"/>
      <c r="AC31" s="99"/>
      <c r="AD31" s="128"/>
      <c r="AE31" s="187"/>
      <c r="AF31" s="187"/>
      <c r="AG31" s="193">
        <f t="shared" si="2"/>
      </c>
      <c r="AH31" s="193">
        <f t="shared" si="3"/>
      </c>
      <c r="AI31" s="194">
        <f>IF('Temoignages bolide  02-08-2011'!$AG31="",'Temoignages bolide  02-08-2011'!$AH31,(IF('Temoignages bolide  02-08-2011'!$AH31="",'Temoignages bolide  02-08-2011'!$AG31,CONCATENATE('Temoignages bolide  02-08-2011'!$AG31,",",'Temoignages bolide  02-08-2011'!$AH31))))</f>
      </c>
    </row>
    <row r="32" spans="1:35" s="204" customFormat="1" ht="49.5" customHeight="1">
      <c r="A32" s="203">
        <v>30</v>
      </c>
      <c r="B32" s="203"/>
      <c r="C32" s="203">
        <v>10631</v>
      </c>
      <c r="D32" s="211" t="s">
        <v>230</v>
      </c>
      <c r="E32" s="205" t="s">
        <v>227</v>
      </c>
      <c r="F32" s="239" t="s">
        <v>226</v>
      </c>
      <c r="G32" s="239" t="s">
        <v>118</v>
      </c>
      <c r="H32" s="207">
        <f t="shared" si="4"/>
        <v>9</v>
      </c>
      <c r="I32" s="234" t="s">
        <v>228</v>
      </c>
      <c r="J32" s="209">
        <v>9300</v>
      </c>
      <c r="K32" s="210" t="s">
        <v>229</v>
      </c>
      <c r="L32" s="211" t="s">
        <v>324</v>
      </c>
      <c r="M32" s="212">
        <v>43.3735</v>
      </c>
      <c r="N32" s="212">
        <v>1.77983</v>
      </c>
      <c r="O32" s="211"/>
      <c r="P32" s="244" t="s">
        <v>403</v>
      </c>
      <c r="Q32" s="216">
        <v>2.5</v>
      </c>
      <c r="R32" s="231"/>
      <c r="S32" s="276" t="s">
        <v>57</v>
      </c>
      <c r="T32" s="218" t="s">
        <v>119</v>
      </c>
      <c r="U32" s="218" t="s">
        <v>119</v>
      </c>
      <c r="V32" s="255" t="s">
        <v>412</v>
      </c>
      <c r="W32" s="223"/>
      <c r="X32" s="222" t="s">
        <v>437</v>
      </c>
      <c r="Y32" s="223"/>
      <c r="Z32" s="240"/>
      <c r="AA32" s="223"/>
      <c r="AB32" s="223"/>
      <c r="AC32" s="223"/>
      <c r="AD32" s="250"/>
      <c r="AE32" s="225"/>
      <c r="AF32" s="225"/>
      <c r="AG32" s="227">
        <f t="shared" si="2"/>
      </c>
      <c r="AH32" s="227">
        <f t="shared" si="3"/>
      </c>
      <c r="AI32" s="228">
        <f>IF('Temoignages bolide  02-08-2011'!$AG32="",'Temoignages bolide  02-08-2011'!$AH32,(IF('Temoignages bolide  02-08-2011'!$AH32="",'Temoignages bolide  02-08-2011'!$AG32,CONCATENATE('Temoignages bolide  02-08-2011'!$AG32,",",'Temoignages bolide  02-08-2011'!$AH32))))</f>
      </c>
    </row>
    <row r="33" spans="1:35" s="104" customFormat="1" ht="49.5" customHeight="1">
      <c r="A33" s="87">
        <v>31</v>
      </c>
      <c r="B33" s="87"/>
      <c r="C33" s="87">
        <v>10632</v>
      </c>
      <c r="D33" s="92" t="s">
        <v>232</v>
      </c>
      <c r="E33" s="116" t="s">
        <v>237</v>
      </c>
      <c r="F33" s="138" t="s">
        <v>238</v>
      </c>
      <c r="G33" s="138" t="s">
        <v>239</v>
      </c>
      <c r="H33" s="90">
        <f t="shared" si="4"/>
        <v>9</v>
      </c>
      <c r="I33" s="102"/>
      <c r="J33" s="179">
        <v>9100</v>
      </c>
      <c r="K33" s="91" t="s">
        <v>231</v>
      </c>
      <c r="L33" s="92" t="s">
        <v>324</v>
      </c>
      <c r="M33" s="165">
        <v>43.3736</v>
      </c>
      <c r="N33" s="166">
        <v>1.65306</v>
      </c>
      <c r="O33" s="108"/>
      <c r="P33" s="142" t="s">
        <v>156</v>
      </c>
      <c r="Q33" s="95"/>
      <c r="R33" s="106"/>
      <c r="S33" s="277" t="s">
        <v>413</v>
      </c>
      <c r="T33" s="122" t="s">
        <v>119</v>
      </c>
      <c r="U33" s="122" t="s">
        <v>119</v>
      </c>
      <c r="V33" s="139" t="s">
        <v>88</v>
      </c>
      <c r="W33" s="98"/>
      <c r="X33" s="97" t="s">
        <v>437</v>
      </c>
      <c r="Y33" s="98"/>
      <c r="Z33" s="113"/>
      <c r="AA33" s="98"/>
      <c r="AB33" s="98"/>
      <c r="AC33" s="98"/>
      <c r="AD33" s="131"/>
      <c r="AE33" s="188"/>
      <c r="AF33" s="188"/>
      <c r="AG33" s="193">
        <f t="shared" si="2"/>
      </c>
      <c r="AH33" s="193">
        <f t="shared" si="3"/>
      </c>
      <c r="AI33" s="194">
        <f>IF('Temoignages bolide  02-08-2011'!$AG33="",'Temoignages bolide  02-08-2011'!$AH33,(IF('Temoignages bolide  02-08-2011'!$AH33="",'Temoignages bolide  02-08-2011'!$AG33,CONCATENATE('Temoignages bolide  02-08-2011'!$AG33,",",'Temoignages bolide  02-08-2011'!$AH33))))</f>
      </c>
    </row>
    <row r="34" spans="1:35" s="258" customFormat="1" ht="49.5" customHeight="1">
      <c r="A34" s="203">
        <v>32</v>
      </c>
      <c r="B34" s="203"/>
      <c r="C34" s="203">
        <v>10633</v>
      </c>
      <c r="D34" s="211"/>
      <c r="E34" s="205" t="s">
        <v>234</v>
      </c>
      <c r="F34" s="239" t="s">
        <v>235</v>
      </c>
      <c r="G34" s="237" t="s">
        <v>236</v>
      </c>
      <c r="H34" s="207">
        <f t="shared" si="4"/>
        <v>81</v>
      </c>
      <c r="I34" s="234"/>
      <c r="J34" s="209">
        <v>81800</v>
      </c>
      <c r="K34" s="210" t="s">
        <v>233</v>
      </c>
      <c r="L34" s="211" t="s">
        <v>324</v>
      </c>
      <c r="M34" s="212">
        <v>43.3737</v>
      </c>
      <c r="N34" s="241"/>
      <c r="O34" s="204"/>
      <c r="P34" s="222" t="s">
        <v>157</v>
      </c>
      <c r="Q34" s="216">
        <v>3</v>
      </c>
      <c r="R34" s="231"/>
      <c r="S34" s="281" t="s">
        <v>486</v>
      </c>
      <c r="T34" s="257" t="s">
        <v>119</v>
      </c>
      <c r="U34" s="257" t="s">
        <v>119</v>
      </c>
      <c r="V34" s="232" t="s">
        <v>88</v>
      </c>
      <c r="W34" s="223"/>
      <c r="X34" s="222" t="s">
        <v>437</v>
      </c>
      <c r="Y34" s="223"/>
      <c r="Z34" s="240"/>
      <c r="AA34" s="223"/>
      <c r="AB34" s="223"/>
      <c r="AC34" s="223"/>
      <c r="AD34" s="250"/>
      <c r="AE34" s="225"/>
      <c r="AF34" s="225"/>
      <c r="AG34" s="227">
        <f t="shared" si="2"/>
      </c>
      <c r="AH34" s="227">
        <f t="shared" si="3"/>
      </c>
      <c r="AI34" s="228">
        <f>IF('Temoignages bolide  02-08-2011'!$AG34="",'Temoignages bolide  02-08-2011'!$AH34,(IF('Temoignages bolide  02-08-2011'!$AH34="",'Temoignages bolide  02-08-2011'!$AG34,CONCATENATE('Temoignages bolide  02-08-2011'!$AG34,",",'Temoignages bolide  02-08-2011'!$AH34))))</f>
      </c>
    </row>
    <row r="35" spans="1:35" s="104" customFormat="1" ht="49.5" customHeight="1">
      <c r="A35" s="173">
        <v>33</v>
      </c>
      <c r="B35" s="87">
        <v>8</v>
      </c>
      <c r="C35" s="87">
        <v>10634</v>
      </c>
      <c r="D35" s="92" t="s">
        <v>414</v>
      </c>
      <c r="E35" s="116" t="s">
        <v>241</v>
      </c>
      <c r="F35" s="138" t="s">
        <v>240</v>
      </c>
      <c r="G35" s="109" t="s">
        <v>160</v>
      </c>
      <c r="H35" s="90">
        <f t="shared" si="4"/>
        <v>63</v>
      </c>
      <c r="I35" s="102"/>
      <c r="J35" s="179">
        <v>63230</v>
      </c>
      <c r="K35" s="91" t="s">
        <v>242</v>
      </c>
      <c r="L35" s="92" t="s">
        <v>324</v>
      </c>
      <c r="M35" s="165">
        <v>43.3738</v>
      </c>
      <c r="N35" s="166">
        <v>2.74778</v>
      </c>
      <c r="O35" s="92" t="s">
        <v>46</v>
      </c>
      <c r="P35" s="141">
        <v>0.14895833333333333</v>
      </c>
      <c r="Q35" s="95">
        <v>15</v>
      </c>
      <c r="R35" s="106"/>
      <c r="S35" s="277" t="s">
        <v>438</v>
      </c>
      <c r="T35" s="139" t="s">
        <v>119</v>
      </c>
      <c r="U35" s="139" t="s">
        <v>88</v>
      </c>
      <c r="V35" s="118" t="s">
        <v>119</v>
      </c>
      <c r="W35" s="98">
        <v>30</v>
      </c>
      <c r="X35" s="97" t="s">
        <v>439</v>
      </c>
      <c r="Y35" s="98"/>
      <c r="Z35" s="113"/>
      <c r="AA35" s="98"/>
      <c r="AB35" s="98"/>
      <c r="AC35" s="98">
        <v>155</v>
      </c>
      <c r="AD35" s="131"/>
      <c r="AE35" s="188"/>
      <c r="AF35" s="188"/>
      <c r="AG35" s="193" t="str">
        <f t="shared" si="2"/>
        <v>(155,,0)</v>
      </c>
      <c r="AH35" s="193">
        <f t="shared" si="3"/>
      </c>
      <c r="AI35" s="194" t="str">
        <f>IF('Temoignages bolide  02-08-2011'!$AG35="",'Temoignages bolide  02-08-2011'!$AH35,(IF('Temoignages bolide  02-08-2011'!$AH35="",'Temoignages bolide  02-08-2011'!$AG35,CONCATENATE('Temoignages bolide  02-08-2011'!$AG35,",",'Temoignages bolide  02-08-2011'!$AH35))))</f>
        <v>(155,,0)</v>
      </c>
    </row>
    <row r="36" spans="1:35" s="258" customFormat="1" ht="49.5" customHeight="1">
      <c r="A36" s="203">
        <v>34</v>
      </c>
      <c r="B36" s="203">
        <v>2</v>
      </c>
      <c r="C36" s="203">
        <v>10635</v>
      </c>
      <c r="D36" s="211" t="s">
        <v>247</v>
      </c>
      <c r="E36" s="205" t="s">
        <v>245</v>
      </c>
      <c r="F36" s="239" t="s">
        <v>243</v>
      </c>
      <c r="G36" s="237" t="s">
        <v>244</v>
      </c>
      <c r="H36" s="207">
        <f t="shared" si="4"/>
        <v>81</v>
      </c>
      <c r="I36" s="234" t="s">
        <v>246</v>
      </c>
      <c r="J36" s="209">
        <v>81100</v>
      </c>
      <c r="K36" s="210" t="s">
        <v>125</v>
      </c>
      <c r="L36" s="211" t="s">
        <v>324</v>
      </c>
      <c r="M36" s="212">
        <v>43.3739</v>
      </c>
      <c r="N36" s="241">
        <v>2.25114</v>
      </c>
      <c r="O36" s="211" t="s">
        <v>440</v>
      </c>
      <c r="P36" s="259" t="s">
        <v>403</v>
      </c>
      <c r="Q36" s="216">
        <v>3</v>
      </c>
      <c r="R36" s="231"/>
      <c r="S36" s="282" t="s">
        <v>453</v>
      </c>
      <c r="T36" s="245" t="s">
        <v>119</v>
      </c>
      <c r="U36" s="257" t="s">
        <v>88</v>
      </c>
      <c r="V36" s="245" t="s">
        <v>119</v>
      </c>
      <c r="W36" s="223"/>
      <c r="X36" s="260" t="s">
        <v>454</v>
      </c>
      <c r="Y36" s="223"/>
      <c r="Z36" s="240"/>
      <c r="AA36" s="223"/>
      <c r="AB36" s="223"/>
      <c r="AC36" s="223">
        <v>45</v>
      </c>
      <c r="AD36" s="250">
        <v>235</v>
      </c>
      <c r="AE36" s="225"/>
      <c r="AF36" s="225"/>
      <c r="AG36" s="227" t="str">
        <f t="shared" si="2"/>
        <v>(45,,0)</v>
      </c>
      <c r="AH36" s="227" t="str">
        <f t="shared" si="3"/>
        <v>(235,,0)</v>
      </c>
      <c r="AI36" s="228" t="str">
        <f>IF('Temoignages bolide  02-08-2011'!$AG36="",'Temoignages bolide  02-08-2011'!$AH36,(IF('Temoignages bolide  02-08-2011'!$AH36="",'Temoignages bolide  02-08-2011'!$AG36,CONCATENATE('Temoignages bolide  02-08-2011'!$AG36,",",'Temoignages bolide  02-08-2011'!$AH36))))</f>
        <v>(45,,0),(235,,0)</v>
      </c>
    </row>
    <row r="37" spans="1:35" s="104" customFormat="1" ht="49.5" customHeight="1">
      <c r="A37" s="87">
        <v>35</v>
      </c>
      <c r="B37" s="87"/>
      <c r="C37" s="87">
        <v>10636</v>
      </c>
      <c r="D37" s="92" t="s">
        <v>472</v>
      </c>
      <c r="E37" s="116" t="s">
        <v>467</v>
      </c>
      <c r="F37" s="138" t="s">
        <v>248</v>
      </c>
      <c r="G37" s="109" t="s">
        <v>249</v>
      </c>
      <c r="H37" s="90">
        <f t="shared" si="4"/>
        <v>83</v>
      </c>
      <c r="I37" s="102"/>
      <c r="J37" s="179">
        <v>83470</v>
      </c>
      <c r="K37" s="91" t="s">
        <v>250</v>
      </c>
      <c r="L37" s="92" t="s">
        <v>324</v>
      </c>
      <c r="M37" s="165">
        <v>43.374</v>
      </c>
      <c r="N37" s="166">
        <v>5.864</v>
      </c>
      <c r="O37" s="108"/>
      <c r="P37" s="142" t="s">
        <v>403</v>
      </c>
      <c r="Q37" s="95"/>
      <c r="R37" s="106"/>
      <c r="S37" s="283" t="s">
        <v>485</v>
      </c>
      <c r="T37" s="139"/>
      <c r="U37" s="139"/>
      <c r="V37" s="118"/>
      <c r="W37" s="98"/>
      <c r="X37" s="113"/>
      <c r="Y37" s="98"/>
      <c r="Z37" s="113"/>
      <c r="AA37" s="98"/>
      <c r="AB37" s="98"/>
      <c r="AC37" s="98"/>
      <c r="AD37" s="131"/>
      <c r="AE37" s="188"/>
      <c r="AF37" s="188"/>
      <c r="AG37" s="193">
        <f t="shared" si="2"/>
      </c>
      <c r="AH37" s="193">
        <f t="shared" si="3"/>
      </c>
      <c r="AI37" s="194">
        <f>IF('Temoignages bolide  02-08-2011'!$AG37="",'Temoignages bolide  02-08-2011'!$AH37,(IF('Temoignages bolide  02-08-2011'!$AH37="",'Temoignages bolide  02-08-2011'!$AG37,CONCATENATE('Temoignages bolide  02-08-2011'!$AG37,",",'Temoignages bolide  02-08-2011'!$AH37))))</f>
      </c>
    </row>
    <row r="38" spans="1:35" s="258" customFormat="1" ht="49.5" customHeight="1">
      <c r="A38" s="203">
        <v>36</v>
      </c>
      <c r="B38" s="203"/>
      <c r="C38" s="203">
        <v>10637</v>
      </c>
      <c r="E38" s="205" t="s">
        <v>251</v>
      </c>
      <c r="F38" s="258" t="s">
        <v>252</v>
      </c>
      <c r="G38" s="237" t="s">
        <v>253</v>
      </c>
      <c r="H38" s="207">
        <f t="shared" si="4"/>
        <v>11</v>
      </c>
      <c r="I38" s="261"/>
      <c r="J38" s="209">
        <v>11000</v>
      </c>
      <c r="K38" s="210" t="s">
        <v>254</v>
      </c>
      <c r="L38" s="211" t="s">
        <v>324</v>
      </c>
      <c r="M38" s="212">
        <v>43.3741</v>
      </c>
      <c r="N38" s="262"/>
      <c r="P38" s="215">
        <v>0.15</v>
      </c>
      <c r="Q38" s="216"/>
      <c r="S38" s="284" t="s">
        <v>449</v>
      </c>
      <c r="T38" s="257" t="s">
        <v>119</v>
      </c>
      <c r="U38" s="257" t="s">
        <v>119</v>
      </c>
      <c r="V38" s="245" t="s">
        <v>88</v>
      </c>
      <c r="W38" s="263"/>
      <c r="X38" s="222" t="s">
        <v>437</v>
      </c>
      <c r="Z38" s="264"/>
      <c r="AC38" s="263"/>
      <c r="AD38" s="263"/>
      <c r="AE38" s="265"/>
      <c r="AF38" s="265"/>
      <c r="AG38" s="227">
        <f t="shared" si="2"/>
      </c>
      <c r="AH38" s="227">
        <f t="shared" si="3"/>
      </c>
      <c r="AI38" s="228">
        <f>IF('Temoignages bolide  02-08-2011'!$AG38="",'Temoignages bolide  02-08-2011'!$AH38,(IF('Temoignages bolide  02-08-2011'!$AH38="",'Temoignages bolide  02-08-2011'!$AG38,CONCATENATE('Temoignages bolide  02-08-2011'!$AG38,",",'Temoignages bolide  02-08-2011'!$AH38))))</f>
      </c>
    </row>
    <row r="39" spans="1:35" s="104" customFormat="1" ht="49.5" customHeight="1">
      <c r="A39" s="87">
        <v>37</v>
      </c>
      <c r="B39" s="144"/>
      <c r="C39" s="144">
        <v>10638</v>
      </c>
      <c r="D39" s="145"/>
      <c r="E39" s="146"/>
      <c r="F39" s="145"/>
      <c r="G39" s="147"/>
      <c r="H39" s="143"/>
      <c r="I39" s="148"/>
      <c r="J39" s="181"/>
      <c r="K39" s="149"/>
      <c r="L39" s="132"/>
      <c r="M39" s="165">
        <v>43.3742</v>
      </c>
      <c r="N39" s="170"/>
      <c r="O39" s="145"/>
      <c r="P39" s="150"/>
      <c r="Q39" s="151"/>
      <c r="R39" s="145"/>
      <c r="S39" s="285"/>
      <c r="T39" s="152"/>
      <c r="U39" s="152"/>
      <c r="V39" s="152"/>
      <c r="W39" s="136"/>
      <c r="X39" s="137"/>
      <c r="Z39" s="137"/>
      <c r="AC39" s="136"/>
      <c r="AD39" s="136"/>
      <c r="AE39" s="189"/>
      <c r="AF39" s="189"/>
      <c r="AG39" s="193"/>
      <c r="AH39" s="193"/>
      <c r="AI39" s="194"/>
    </row>
    <row r="40" spans="1:35" s="258" customFormat="1" ht="49.5" customHeight="1">
      <c r="A40" s="203">
        <v>38</v>
      </c>
      <c r="B40" s="203">
        <v>3</v>
      </c>
      <c r="C40" s="203">
        <v>10639</v>
      </c>
      <c r="D40" s="258" t="s">
        <v>50</v>
      </c>
      <c r="E40" s="205" t="s">
        <v>259</v>
      </c>
      <c r="F40" s="258" t="s">
        <v>257</v>
      </c>
      <c r="G40" s="237" t="s">
        <v>258</v>
      </c>
      <c r="H40" s="207">
        <f t="shared" si="4"/>
        <v>38</v>
      </c>
      <c r="I40" s="261" t="s">
        <v>51</v>
      </c>
      <c r="J40" s="209">
        <v>38690</v>
      </c>
      <c r="K40" s="210" t="s">
        <v>256</v>
      </c>
      <c r="L40" s="211" t="s">
        <v>324</v>
      </c>
      <c r="M40" s="212">
        <v>43.3743</v>
      </c>
      <c r="N40" s="262">
        <v>5.4178</v>
      </c>
      <c r="P40" s="215">
        <v>0.16666666666666666</v>
      </c>
      <c r="Q40" s="216">
        <v>3</v>
      </c>
      <c r="S40" s="284" t="s">
        <v>52</v>
      </c>
      <c r="T40" s="266" t="s">
        <v>119</v>
      </c>
      <c r="U40" s="266" t="s">
        <v>88</v>
      </c>
      <c r="V40" s="266" t="s">
        <v>119</v>
      </c>
      <c r="W40" s="263"/>
      <c r="X40" s="264"/>
      <c r="Z40" s="264"/>
      <c r="AC40" s="263">
        <f>270+45</f>
        <v>315</v>
      </c>
      <c r="AD40" s="263">
        <f>180-45</f>
        <v>135</v>
      </c>
      <c r="AE40" s="265"/>
      <c r="AF40" s="265"/>
      <c r="AG40" s="227" t="str">
        <f t="shared" si="2"/>
        <v>(315,,0)</v>
      </c>
      <c r="AH40" s="227" t="str">
        <f t="shared" si="3"/>
        <v>(135,,0)</v>
      </c>
      <c r="AI40" s="228" t="str">
        <f>IF('Temoignages bolide  02-08-2011'!$AG40="",'Temoignages bolide  02-08-2011'!$AH40,(IF('Temoignages bolide  02-08-2011'!$AH40="",'Temoignages bolide  02-08-2011'!$AG40,CONCATENATE('Temoignages bolide  02-08-2011'!$AG40,",",'Temoignages bolide  02-08-2011'!$AH40))))</f>
        <v>(315,,0),(135,,0)</v>
      </c>
    </row>
    <row r="41" spans="1:35" s="104" customFormat="1" ht="49.5" customHeight="1">
      <c r="A41" s="87">
        <v>39</v>
      </c>
      <c r="B41" s="87"/>
      <c r="C41" s="87">
        <v>10640</v>
      </c>
      <c r="E41" s="88" t="s">
        <v>265</v>
      </c>
      <c r="F41" s="104" t="s">
        <v>263</v>
      </c>
      <c r="G41" s="109" t="s">
        <v>264</v>
      </c>
      <c r="H41" s="90">
        <f t="shared" si="4"/>
        <v>11</v>
      </c>
      <c r="I41" s="134" t="s">
        <v>266</v>
      </c>
      <c r="J41" s="179">
        <v>11150</v>
      </c>
      <c r="K41" s="91" t="s">
        <v>267</v>
      </c>
      <c r="L41" s="92" t="s">
        <v>324</v>
      </c>
      <c r="M41" s="165">
        <v>43.3744</v>
      </c>
      <c r="N41" s="169">
        <v>2.07336</v>
      </c>
      <c r="P41" s="120"/>
      <c r="Q41" s="121"/>
      <c r="S41" s="286" t="s">
        <v>474</v>
      </c>
      <c r="T41" s="152"/>
      <c r="U41" s="152" t="s">
        <v>119</v>
      </c>
      <c r="V41" s="152"/>
      <c r="W41" s="136"/>
      <c r="X41" s="97" t="s">
        <v>437</v>
      </c>
      <c r="Z41" s="137"/>
      <c r="AC41" s="192"/>
      <c r="AD41" s="192"/>
      <c r="AE41" s="189"/>
      <c r="AF41" s="189"/>
      <c r="AG41" s="193">
        <f t="shared" si="2"/>
      </c>
      <c r="AH41" s="193">
        <f t="shared" si="3"/>
      </c>
      <c r="AI41" s="194">
        <f>IF('Temoignages bolide  02-08-2011'!$AG41="",'Temoignages bolide  02-08-2011'!$AH41,(IF('Temoignages bolide  02-08-2011'!$AH41="",'Temoignages bolide  02-08-2011'!$AG41,CONCATENATE('Temoignages bolide  02-08-2011'!$AG41,",",'Temoignages bolide  02-08-2011'!$AH41))))</f>
      </c>
    </row>
    <row r="42" spans="1:35" s="258" customFormat="1" ht="49.5" customHeight="1">
      <c r="A42" s="203">
        <v>40</v>
      </c>
      <c r="B42" s="203"/>
      <c r="C42" s="203">
        <v>10641</v>
      </c>
      <c r="D42" s="258" t="s">
        <v>277</v>
      </c>
      <c r="E42" s="205" t="s">
        <v>278</v>
      </c>
      <c r="F42" s="258" t="s">
        <v>274</v>
      </c>
      <c r="G42" s="237" t="s">
        <v>273</v>
      </c>
      <c r="H42" s="207">
        <f t="shared" si="4"/>
        <v>30</v>
      </c>
      <c r="I42" s="261" t="s">
        <v>276</v>
      </c>
      <c r="J42" s="209">
        <v>30430</v>
      </c>
      <c r="K42" s="210" t="s">
        <v>275</v>
      </c>
      <c r="L42" s="211" t="s">
        <v>324</v>
      </c>
      <c r="M42" s="212">
        <v>43.3745</v>
      </c>
      <c r="N42" s="262">
        <v>4.34868</v>
      </c>
      <c r="P42" s="215">
        <v>0.14583333333333334</v>
      </c>
      <c r="Q42" s="216">
        <v>7</v>
      </c>
      <c r="S42" s="284" t="s">
        <v>14</v>
      </c>
      <c r="T42" s="266"/>
      <c r="U42" s="266" t="s">
        <v>88</v>
      </c>
      <c r="V42" s="266"/>
      <c r="W42" s="263"/>
      <c r="X42" s="264"/>
      <c r="Z42" s="264"/>
      <c r="AC42" s="263"/>
      <c r="AD42" s="263"/>
      <c r="AE42" s="265"/>
      <c r="AF42" s="265"/>
      <c r="AG42" s="227">
        <f t="shared" si="2"/>
      </c>
      <c r="AH42" s="227">
        <f t="shared" si="3"/>
      </c>
      <c r="AI42" s="228">
        <f>IF('Temoignages bolide  02-08-2011'!$AG42="",'Temoignages bolide  02-08-2011'!$AH42,(IF('Temoignages bolide  02-08-2011'!$AH42="",'Temoignages bolide  02-08-2011'!$AG42,CONCATENATE('Temoignages bolide  02-08-2011'!$AG42,",",'Temoignages bolide  02-08-2011'!$AH42))))</f>
      </c>
    </row>
    <row r="43" spans="1:35" s="104" customFormat="1" ht="49.5" customHeight="1">
      <c r="A43" s="87">
        <v>41</v>
      </c>
      <c r="B43" s="87"/>
      <c r="C43" s="87">
        <v>10642</v>
      </c>
      <c r="E43" s="88" t="s">
        <v>284</v>
      </c>
      <c r="F43" s="104" t="s">
        <v>282</v>
      </c>
      <c r="G43" s="109" t="s">
        <v>283</v>
      </c>
      <c r="H43" s="90">
        <f t="shared" si="4"/>
        <v>31</v>
      </c>
      <c r="I43" s="134" t="s">
        <v>281</v>
      </c>
      <c r="J43" s="179">
        <v>31270</v>
      </c>
      <c r="K43" s="91" t="s">
        <v>280</v>
      </c>
      <c r="L43" s="92" t="s">
        <v>324</v>
      </c>
      <c r="M43" s="165">
        <v>43.3746</v>
      </c>
      <c r="N43" s="169">
        <v>1.31709</v>
      </c>
      <c r="P43" s="120"/>
      <c r="Q43" s="121" t="s">
        <v>371</v>
      </c>
      <c r="S43" s="286" t="s">
        <v>15</v>
      </c>
      <c r="T43" s="152" t="s">
        <v>119</v>
      </c>
      <c r="U43" s="152" t="s">
        <v>119</v>
      </c>
      <c r="V43" s="152" t="s">
        <v>279</v>
      </c>
      <c r="W43" s="136"/>
      <c r="X43" s="97" t="s">
        <v>437</v>
      </c>
      <c r="Z43" s="137"/>
      <c r="AC43" s="136"/>
      <c r="AD43" s="136"/>
      <c r="AE43" s="189"/>
      <c r="AF43" s="189"/>
      <c r="AG43" s="193">
        <f t="shared" si="2"/>
      </c>
      <c r="AH43" s="193">
        <f t="shared" si="3"/>
      </c>
      <c r="AI43" s="194">
        <f>IF('Temoignages bolide  02-08-2011'!$AG43="",'Temoignages bolide  02-08-2011'!$AH43,(IF('Temoignages bolide  02-08-2011'!$AH43="",'Temoignages bolide  02-08-2011'!$AG43,CONCATENATE('Temoignages bolide  02-08-2011'!$AG43,",",'Temoignages bolide  02-08-2011'!$AH43))))</f>
      </c>
    </row>
    <row r="44" spans="1:35" s="258" customFormat="1" ht="49.5" customHeight="1">
      <c r="A44" s="236">
        <v>42</v>
      </c>
      <c r="B44" s="203"/>
      <c r="C44" s="203">
        <v>10643</v>
      </c>
      <c r="E44" s="205" t="s">
        <v>468</v>
      </c>
      <c r="F44" s="258" t="s">
        <v>285</v>
      </c>
      <c r="G44" s="237" t="s">
        <v>286</v>
      </c>
      <c r="H44" s="207">
        <f t="shared" si="4"/>
        <v>31</v>
      </c>
      <c r="I44" s="261" t="s">
        <v>287</v>
      </c>
      <c r="J44" s="209">
        <v>31700</v>
      </c>
      <c r="K44" s="210" t="s">
        <v>288</v>
      </c>
      <c r="L44" s="211" t="s">
        <v>324</v>
      </c>
      <c r="M44" s="212">
        <v>43.3747</v>
      </c>
      <c r="N44" s="262">
        <v>1.331</v>
      </c>
      <c r="P44" s="215">
        <v>0.14930555555555555</v>
      </c>
      <c r="Q44" s="216">
        <v>3</v>
      </c>
      <c r="S44" s="284" t="s">
        <v>481</v>
      </c>
      <c r="T44" s="266" t="s">
        <v>119</v>
      </c>
      <c r="U44" s="266" t="s">
        <v>88</v>
      </c>
      <c r="V44" s="218" t="s">
        <v>376</v>
      </c>
      <c r="W44" s="263"/>
      <c r="X44" s="264"/>
      <c r="Z44" s="264"/>
      <c r="AC44" s="263"/>
      <c r="AD44" s="263"/>
      <c r="AE44" s="265"/>
      <c r="AF44" s="265"/>
      <c r="AG44" s="227">
        <f t="shared" si="2"/>
      </c>
      <c r="AH44" s="227">
        <f t="shared" si="3"/>
      </c>
      <c r="AI44" s="228">
        <f>IF('Temoignages bolide  02-08-2011'!$AG44="",'Temoignages bolide  02-08-2011'!$AH44,(IF('Temoignages bolide  02-08-2011'!$AH44="",'Temoignages bolide  02-08-2011'!$AG44,CONCATENATE('Temoignages bolide  02-08-2011'!$AG44,",",'Temoignages bolide  02-08-2011'!$AH44))))</f>
      </c>
    </row>
    <row r="45" spans="1:35" s="104" customFormat="1" ht="49.5" customHeight="1">
      <c r="A45" s="87">
        <v>43</v>
      </c>
      <c r="B45" s="87"/>
      <c r="C45" s="87">
        <v>10644</v>
      </c>
      <c r="D45" s="104" t="s">
        <v>292</v>
      </c>
      <c r="E45" s="88" t="s">
        <v>294</v>
      </c>
      <c r="F45" s="104" t="s">
        <v>289</v>
      </c>
      <c r="G45" s="109" t="s">
        <v>182</v>
      </c>
      <c r="H45" s="90">
        <f t="shared" si="4"/>
        <v>33</v>
      </c>
      <c r="I45" s="134" t="s">
        <v>293</v>
      </c>
      <c r="J45" s="179">
        <v>33000</v>
      </c>
      <c r="K45" s="91" t="s">
        <v>291</v>
      </c>
      <c r="L45" s="92" t="s">
        <v>324</v>
      </c>
      <c r="M45" s="165">
        <v>43.3748</v>
      </c>
      <c r="N45" s="169">
        <v>-0.571176</v>
      </c>
      <c r="P45" s="120" t="s">
        <v>295</v>
      </c>
      <c r="Q45" s="121" t="s">
        <v>371</v>
      </c>
      <c r="S45" s="286" t="s">
        <v>16</v>
      </c>
      <c r="T45" s="152" t="s">
        <v>88</v>
      </c>
      <c r="U45" s="152" t="s">
        <v>88</v>
      </c>
      <c r="V45" s="152" t="s">
        <v>119</v>
      </c>
      <c r="W45" s="136"/>
      <c r="X45" s="137"/>
      <c r="Z45" s="137"/>
      <c r="AC45" s="136"/>
      <c r="AD45" s="136"/>
      <c r="AE45" s="189"/>
      <c r="AF45" s="189"/>
      <c r="AG45" s="193">
        <f t="shared" si="2"/>
      </c>
      <c r="AH45" s="193">
        <f t="shared" si="3"/>
      </c>
      <c r="AI45" s="194">
        <f>IF('Temoignages bolide  02-08-2011'!$AG45="",'Temoignages bolide  02-08-2011'!$AH45,(IF('Temoignages bolide  02-08-2011'!$AH45="",'Temoignages bolide  02-08-2011'!$AG45,CONCATENATE('Temoignages bolide  02-08-2011'!$AG45,",",'Temoignages bolide  02-08-2011'!$AH45))))</f>
      </c>
    </row>
    <row r="46" spans="1:35" s="258" customFormat="1" ht="49.5" customHeight="1">
      <c r="A46" s="203">
        <v>44</v>
      </c>
      <c r="B46" s="203"/>
      <c r="C46" s="203">
        <v>10645</v>
      </c>
      <c r="D46" s="258" t="s">
        <v>302</v>
      </c>
      <c r="E46" s="205" t="s">
        <v>301</v>
      </c>
      <c r="F46" s="258" t="s">
        <v>298</v>
      </c>
      <c r="G46" s="237" t="s">
        <v>121</v>
      </c>
      <c r="H46" s="207">
        <f t="shared" si="4"/>
        <v>38</v>
      </c>
      <c r="I46" s="261" t="s">
        <v>300</v>
      </c>
      <c r="J46" s="209">
        <v>38460</v>
      </c>
      <c r="K46" s="210" t="s">
        <v>299</v>
      </c>
      <c r="L46" s="211" t="s">
        <v>324</v>
      </c>
      <c r="M46" s="212">
        <v>43.3749</v>
      </c>
      <c r="N46" s="262">
        <v>5.1675</v>
      </c>
      <c r="P46" s="222"/>
      <c r="Q46" s="216" t="s">
        <v>372</v>
      </c>
      <c r="S46" s="284" t="s">
        <v>55</v>
      </c>
      <c r="T46" s="266" t="s">
        <v>119</v>
      </c>
      <c r="U46" s="266" t="s">
        <v>88</v>
      </c>
      <c r="V46" s="266" t="s">
        <v>119</v>
      </c>
      <c r="W46" s="263" t="s">
        <v>54</v>
      </c>
      <c r="X46" s="264"/>
      <c r="Y46" s="258" t="s">
        <v>56</v>
      </c>
      <c r="Z46" s="264" t="s">
        <v>367</v>
      </c>
      <c r="AA46" s="258">
        <v>180</v>
      </c>
      <c r="AC46" s="263">
        <f>180+45</f>
        <v>225</v>
      </c>
      <c r="AD46" s="263"/>
      <c r="AE46" s="265"/>
      <c r="AF46" s="265"/>
      <c r="AG46" s="227" t="str">
        <f t="shared" si="2"/>
        <v>(225,70/80,0)</v>
      </c>
      <c r="AH46" s="227">
        <f t="shared" si="3"/>
      </c>
      <c r="AI46" s="228" t="str">
        <f>IF('Temoignages bolide  02-08-2011'!$AG46="",'Temoignages bolide  02-08-2011'!$AH46,(IF('Temoignages bolide  02-08-2011'!$AH46="",'Temoignages bolide  02-08-2011'!$AG46,CONCATENATE('Temoignages bolide  02-08-2011'!$AG46,",",'Temoignages bolide  02-08-2011'!$AH46))))</f>
        <v>(225,70/80,0)</v>
      </c>
    </row>
    <row r="47" spans="1:35" s="104" customFormat="1" ht="49.5" customHeight="1">
      <c r="A47" s="87">
        <v>45</v>
      </c>
      <c r="B47" s="87"/>
      <c r="C47" s="87">
        <v>10646</v>
      </c>
      <c r="D47" s="104" t="s">
        <v>304</v>
      </c>
      <c r="E47" s="88" t="s">
        <v>303</v>
      </c>
      <c r="F47" s="104" t="s">
        <v>307</v>
      </c>
      <c r="G47" s="109" t="s">
        <v>308</v>
      </c>
      <c r="H47" s="90">
        <f t="shared" si="4"/>
        <v>47</v>
      </c>
      <c r="I47" s="134" t="s">
        <v>306</v>
      </c>
      <c r="J47" s="179">
        <v>47000</v>
      </c>
      <c r="K47" s="91" t="s">
        <v>305</v>
      </c>
      <c r="L47" s="92" t="s">
        <v>324</v>
      </c>
      <c r="M47" s="165">
        <v>43.375</v>
      </c>
      <c r="N47" s="169">
        <v>0.609371</v>
      </c>
      <c r="P47" s="120" t="s">
        <v>158</v>
      </c>
      <c r="Q47" s="121" t="s">
        <v>373</v>
      </c>
      <c r="S47" s="286" t="s">
        <v>49</v>
      </c>
      <c r="T47" s="152" t="s">
        <v>119</v>
      </c>
      <c r="U47" s="152" t="s">
        <v>88</v>
      </c>
      <c r="V47" s="152" t="s">
        <v>119</v>
      </c>
      <c r="W47" s="136"/>
      <c r="X47" s="137"/>
      <c r="Z47" s="137"/>
      <c r="AC47" s="136"/>
      <c r="AD47" s="136"/>
      <c r="AE47" s="189"/>
      <c r="AF47" s="189"/>
      <c r="AG47" s="193">
        <f aca="true" t="shared" si="5" ref="AG47:AH56">IF(AC47&lt;&gt;"",CONCATENATE("(",AC47,",",$Y47,",0)"),"")</f>
      </c>
      <c r="AH47" s="193">
        <f t="shared" si="5"/>
      </c>
      <c r="AI47" s="194">
        <f>IF('Temoignages bolide  02-08-2011'!$AG47="",'Temoignages bolide  02-08-2011'!$AH47,(IF('Temoignages bolide  02-08-2011'!$AH47="",'Temoignages bolide  02-08-2011'!$AG47,CONCATENATE('Temoignages bolide  02-08-2011'!$AG47,",",'Temoignages bolide  02-08-2011'!$AH47))))</f>
      </c>
    </row>
    <row r="48" spans="1:35" s="258" customFormat="1" ht="49.5" customHeight="1">
      <c r="A48" s="203">
        <v>46</v>
      </c>
      <c r="B48" s="203"/>
      <c r="C48" s="203">
        <v>10647</v>
      </c>
      <c r="D48" s="258" t="s">
        <v>311</v>
      </c>
      <c r="E48" s="205" t="s">
        <v>312</v>
      </c>
      <c r="F48" s="258" t="s">
        <v>309</v>
      </c>
      <c r="G48" s="237" t="s">
        <v>310</v>
      </c>
      <c r="H48" s="207">
        <f t="shared" si="4"/>
        <v>81</v>
      </c>
      <c r="I48" s="261"/>
      <c r="J48" s="209">
        <v>81000</v>
      </c>
      <c r="K48" s="210" t="s">
        <v>122</v>
      </c>
      <c r="L48" s="211" t="s">
        <v>324</v>
      </c>
      <c r="M48" s="212">
        <v>43.3751</v>
      </c>
      <c r="N48" s="262">
        <v>2.14634</v>
      </c>
      <c r="P48" s="222"/>
      <c r="Q48" s="216" t="s">
        <v>374</v>
      </c>
      <c r="S48" s="284" t="s">
        <v>17</v>
      </c>
      <c r="T48" s="266" t="s">
        <v>119</v>
      </c>
      <c r="U48" s="266" t="s">
        <v>314</v>
      </c>
      <c r="V48" s="266" t="s">
        <v>88</v>
      </c>
      <c r="W48" s="263"/>
      <c r="X48" s="264"/>
      <c r="Z48" s="264"/>
      <c r="AC48" s="263"/>
      <c r="AD48" s="263"/>
      <c r="AE48" s="265"/>
      <c r="AF48" s="265"/>
      <c r="AG48" s="227">
        <f t="shared" si="5"/>
      </c>
      <c r="AH48" s="227">
        <f t="shared" si="5"/>
      </c>
      <c r="AI48" s="228">
        <f>IF('Temoignages bolide  02-08-2011'!$AG48="",'Temoignages bolide  02-08-2011'!$AH48,(IF('Temoignages bolide  02-08-2011'!$AH48="",'Temoignages bolide  02-08-2011'!$AG48,CONCATENATE('Temoignages bolide  02-08-2011'!$AG48,",",'Temoignages bolide  02-08-2011'!$AH48))))</f>
      </c>
    </row>
    <row r="49" spans="1:35" s="104" customFormat="1" ht="49.5" customHeight="1">
      <c r="A49" s="87">
        <v>47</v>
      </c>
      <c r="B49" s="87"/>
      <c r="C49" s="87">
        <v>10648</v>
      </c>
      <c r="D49" s="104" t="s">
        <v>319</v>
      </c>
      <c r="E49" s="88" t="s">
        <v>317</v>
      </c>
      <c r="F49" s="104" t="s">
        <v>316</v>
      </c>
      <c r="G49" s="109" t="s">
        <v>315</v>
      </c>
      <c r="H49" s="90">
        <f t="shared" si="4"/>
      </c>
      <c r="I49" s="134"/>
      <c r="J49" s="179"/>
      <c r="K49" s="91" t="s">
        <v>318</v>
      </c>
      <c r="L49" s="92" t="s">
        <v>324</v>
      </c>
      <c r="M49" s="165">
        <v>43.3752</v>
      </c>
      <c r="N49" s="169">
        <v>1.54695</v>
      </c>
      <c r="O49" s="153">
        <v>2</v>
      </c>
      <c r="P49" s="120"/>
      <c r="Q49" s="121" t="s">
        <v>375</v>
      </c>
      <c r="S49" s="286" t="s">
        <v>482</v>
      </c>
      <c r="T49" s="152" t="s">
        <v>119</v>
      </c>
      <c r="U49" s="152" t="s">
        <v>88</v>
      </c>
      <c r="V49" s="152" t="s">
        <v>119</v>
      </c>
      <c r="W49" s="136"/>
      <c r="X49" s="137"/>
      <c r="Z49" s="137"/>
      <c r="AC49" s="136"/>
      <c r="AD49" s="136"/>
      <c r="AE49" s="189"/>
      <c r="AF49" s="189"/>
      <c r="AG49" s="193">
        <f t="shared" si="5"/>
      </c>
      <c r="AH49" s="193">
        <f t="shared" si="5"/>
      </c>
      <c r="AI49" s="194">
        <f>IF('Temoignages bolide  02-08-2011'!$AG49="",'Temoignages bolide  02-08-2011'!$AH49,(IF('Temoignages bolide  02-08-2011'!$AH49="",'Temoignages bolide  02-08-2011'!$AG49,CONCATENATE('Temoignages bolide  02-08-2011'!$AG49,",",'Temoignages bolide  02-08-2011'!$AH49))))</f>
      </c>
    </row>
    <row r="50" spans="1:35" s="258" customFormat="1" ht="49.5" customHeight="1">
      <c r="A50" s="216">
        <v>48</v>
      </c>
      <c r="B50" s="216">
        <v>10</v>
      </c>
      <c r="C50" s="216">
        <v>10649</v>
      </c>
      <c r="E50" s="205" t="s">
        <v>424</v>
      </c>
      <c r="F50" s="211" t="s">
        <v>422</v>
      </c>
      <c r="G50" s="211" t="s">
        <v>423</v>
      </c>
      <c r="H50" s="222">
        <f aca="true" t="shared" si="6" ref="H50:H62">IF(FLOOR(J50/1000,1)=0,"",FLOOR(J50/1000,1))</f>
        <v>26</v>
      </c>
      <c r="I50" s="261"/>
      <c r="J50" s="209">
        <v>26760</v>
      </c>
      <c r="K50" s="210" t="s">
        <v>425</v>
      </c>
      <c r="L50" s="211" t="s">
        <v>324</v>
      </c>
      <c r="M50" s="212">
        <v>43.3753</v>
      </c>
      <c r="N50" s="212">
        <v>4.940053</v>
      </c>
      <c r="P50" s="267">
        <v>0.14898148148148146</v>
      </c>
      <c r="Q50" s="216" t="s">
        <v>426</v>
      </c>
      <c r="S50" s="284" t="s">
        <v>18</v>
      </c>
      <c r="T50" s="266"/>
      <c r="U50" s="266" t="s">
        <v>88</v>
      </c>
      <c r="V50" s="266"/>
      <c r="W50" s="263"/>
      <c r="X50" s="222" t="s">
        <v>429</v>
      </c>
      <c r="Y50" s="211" t="s">
        <v>428</v>
      </c>
      <c r="Z50" s="264"/>
      <c r="AC50" s="263">
        <v>250</v>
      </c>
      <c r="AD50" s="224" t="s">
        <v>427</v>
      </c>
      <c r="AE50" s="265"/>
      <c r="AF50" s="265"/>
      <c r="AG50" s="227" t="str">
        <f t="shared" si="5"/>
        <v>(250,18.3-11.8-6.15,0)</v>
      </c>
      <c r="AH50" s="227" t="str">
        <f t="shared" si="5"/>
        <v>(227.634,18.3-11.8-6.15,0)</v>
      </c>
      <c r="AI50" s="228" t="s">
        <v>435</v>
      </c>
    </row>
    <row r="51" spans="1:35" s="104" customFormat="1" ht="49.5" customHeight="1">
      <c r="A51" s="155">
        <v>49</v>
      </c>
      <c r="B51" s="155"/>
      <c r="C51" s="87">
        <v>10650</v>
      </c>
      <c r="E51" s="88" t="s">
        <v>445</v>
      </c>
      <c r="F51" s="80" t="s">
        <v>441</v>
      </c>
      <c r="G51" s="117" t="s">
        <v>442</v>
      </c>
      <c r="H51" s="97">
        <f t="shared" si="6"/>
        <v>40</v>
      </c>
      <c r="I51" s="134"/>
      <c r="J51" s="179">
        <v>40310</v>
      </c>
      <c r="K51" s="91" t="s">
        <v>448</v>
      </c>
      <c r="L51" s="80" t="s">
        <v>324</v>
      </c>
      <c r="M51" s="165">
        <v>43.3754</v>
      </c>
      <c r="N51" s="168">
        <v>0.011111</v>
      </c>
      <c r="P51" s="156" t="s">
        <v>443</v>
      </c>
      <c r="Q51" s="157"/>
      <c r="S51" s="286" t="s">
        <v>444</v>
      </c>
      <c r="T51" s="152" t="s">
        <v>88</v>
      </c>
      <c r="U51" s="152" t="s">
        <v>88</v>
      </c>
      <c r="V51" s="152" t="s">
        <v>119</v>
      </c>
      <c r="W51" s="136"/>
      <c r="X51" s="137"/>
      <c r="Y51" s="80"/>
      <c r="Z51" s="137"/>
      <c r="AC51" s="136"/>
      <c r="AD51" s="154"/>
      <c r="AE51" s="190"/>
      <c r="AF51" s="190"/>
      <c r="AG51" s="193">
        <f t="shared" si="5"/>
      </c>
      <c r="AH51" s="193">
        <f t="shared" si="5"/>
      </c>
      <c r="AI51" s="194">
        <f>IF('Temoignages bolide  02-08-2011'!$AG51="",'Temoignages bolide  02-08-2011'!$AH51,(IF('Temoignages bolide  02-08-2011'!$AH51="",'Temoignages bolide  02-08-2011'!$AG51,CONCATENATE('Temoignages bolide  02-08-2011'!$AG51,",",'Temoignages bolide  02-08-2011'!$AH51))))</f>
      </c>
    </row>
    <row r="52" spans="1:35" s="258" customFormat="1" ht="49.5" customHeight="1">
      <c r="A52" s="268">
        <v>50</v>
      </c>
      <c r="B52" s="268"/>
      <c r="C52" s="216">
        <v>10651</v>
      </c>
      <c r="E52" s="205" t="s">
        <v>446</v>
      </c>
      <c r="F52" s="211"/>
      <c r="G52" s="269"/>
      <c r="H52" s="222">
        <f t="shared" si="6"/>
        <v>31</v>
      </c>
      <c r="I52" s="261"/>
      <c r="J52" s="209">
        <v>31770</v>
      </c>
      <c r="K52" s="210" t="s">
        <v>447</v>
      </c>
      <c r="L52" s="211" t="s">
        <v>324</v>
      </c>
      <c r="M52" s="212">
        <v>43.3755</v>
      </c>
      <c r="N52" s="212">
        <v>1.33658</v>
      </c>
      <c r="P52" s="270">
        <v>0.14930555555555555</v>
      </c>
      <c r="Q52" s="268"/>
      <c r="S52" s="284" t="s">
        <v>459</v>
      </c>
      <c r="T52" s="266"/>
      <c r="U52" s="266" t="s">
        <v>119</v>
      </c>
      <c r="V52" s="266" t="s">
        <v>88</v>
      </c>
      <c r="W52" s="263"/>
      <c r="X52" s="222" t="s">
        <v>437</v>
      </c>
      <c r="Y52" s="211"/>
      <c r="Z52" s="264"/>
      <c r="AC52" s="263"/>
      <c r="AD52" s="224"/>
      <c r="AG52" s="227">
        <f t="shared" si="5"/>
      </c>
      <c r="AH52" s="227">
        <f t="shared" si="5"/>
      </c>
      <c r="AI52" s="228">
        <f>IF('Temoignages bolide  02-08-2011'!$AG52="",'Temoignages bolide  02-08-2011'!$AH52,(IF('Temoignages bolide  02-08-2011'!$AH52="",'Temoignages bolide  02-08-2011'!$AG52,CONCATENATE('Temoignages bolide  02-08-2011'!$AG52,",",'Temoignages bolide  02-08-2011'!$AH52))))</f>
      </c>
    </row>
    <row r="53" spans="1:35" s="104" customFormat="1" ht="49.5" customHeight="1">
      <c r="A53" s="155">
        <v>51</v>
      </c>
      <c r="B53" s="155"/>
      <c r="C53" s="87">
        <v>10652</v>
      </c>
      <c r="E53" s="88" t="s">
        <v>450</v>
      </c>
      <c r="F53" s="80" t="s">
        <v>451</v>
      </c>
      <c r="G53" s="117" t="s">
        <v>452</v>
      </c>
      <c r="H53" s="97">
        <f t="shared" si="6"/>
      </c>
      <c r="I53" s="134"/>
      <c r="J53" s="179"/>
      <c r="K53" s="91"/>
      <c r="L53" s="80" t="s">
        <v>324</v>
      </c>
      <c r="M53" s="165">
        <v>43.3756</v>
      </c>
      <c r="N53" s="168"/>
      <c r="P53" s="156"/>
      <c r="Q53" s="157"/>
      <c r="S53" s="286"/>
      <c r="T53" s="152"/>
      <c r="U53" s="152"/>
      <c r="V53" s="152"/>
      <c r="W53" s="136"/>
      <c r="X53" s="137"/>
      <c r="Y53" s="80"/>
      <c r="Z53" s="137"/>
      <c r="AC53" s="136"/>
      <c r="AD53" s="154"/>
      <c r="AE53" s="190"/>
      <c r="AF53" s="190"/>
      <c r="AG53" s="193">
        <f t="shared" si="5"/>
      </c>
      <c r="AH53" s="193">
        <f t="shared" si="5"/>
      </c>
      <c r="AI53" s="194">
        <f>IF('Temoignages bolide  02-08-2011'!$AG53="",'Temoignages bolide  02-08-2011'!$AH53,(IF('Temoignages bolide  02-08-2011'!$AH53="",'Temoignages bolide  02-08-2011'!$AG53,CONCATENATE('Temoignages bolide  02-08-2011'!$AG53,",",'Temoignages bolide  02-08-2011'!$AH53))))</f>
      </c>
    </row>
    <row r="54" spans="1:35" s="258" customFormat="1" ht="49.5" customHeight="1">
      <c r="A54" s="268">
        <v>52</v>
      </c>
      <c r="B54" s="268"/>
      <c r="C54" s="216">
        <v>10653</v>
      </c>
      <c r="E54" s="205" t="s">
        <v>455</v>
      </c>
      <c r="F54" s="211" t="s">
        <v>458</v>
      </c>
      <c r="G54" s="269" t="s">
        <v>457</v>
      </c>
      <c r="H54" s="222">
        <f t="shared" si="6"/>
        <v>13</v>
      </c>
      <c r="I54" s="261"/>
      <c r="J54" s="209">
        <v>13000</v>
      </c>
      <c r="K54" s="210" t="s">
        <v>471</v>
      </c>
      <c r="L54" s="211" t="s">
        <v>324</v>
      </c>
      <c r="M54" s="212">
        <v>43.3757</v>
      </c>
      <c r="N54" s="212">
        <v>5.36978</v>
      </c>
      <c r="P54" s="271"/>
      <c r="Q54" s="268"/>
      <c r="S54" s="284" t="s">
        <v>456</v>
      </c>
      <c r="T54" s="266"/>
      <c r="U54" s="266"/>
      <c r="V54" s="266"/>
      <c r="W54" s="263"/>
      <c r="X54" s="264"/>
      <c r="Y54" s="211"/>
      <c r="Z54" s="264"/>
      <c r="AC54" s="263"/>
      <c r="AD54" s="224"/>
      <c r="AG54" s="227">
        <f t="shared" si="5"/>
      </c>
      <c r="AH54" s="227">
        <f t="shared" si="5"/>
      </c>
      <c r="AI54" s="228">
        <f>IF('Temoignages bolide  02-08-2011'!$AG54="",'Temoignages bolide  02-08-2011'!$AH54,(IF('Temoignages bolide  02-08-2011'!$AH54="",'Temoignages bolide  02-08-2011'!$AG54,CONCATENATE('Temoignages bolide  02-08-2011'!$AG54,",",'Temoignages bolide  02-08-2011'!$AH54))))</f>
      </c>
    </row>
    <row r="55" spans="1:35" s="104" customFormat="1" ht="49.5" customHeight="1">
      <c r="A55" s="158"/>
      <c r="B55" s="158"/>
      <c r="C55" s="158"/>
      <c r="E55" s="133"/>
      <c r="H55" s="137"/>
      <c r="I55" s="134"/>
      <c r="J55" s="180"/>
      <c r="K55" s="119"/>
      <c r="M55" s="165">
        <v>43.3758</v>
      </c>
      <c r="N55" s="169"/>
      <c r="P55" s="120"/>
      <c r="Q55" s="120"/>
      <c r="S55" s="286"/>
      <c r="T55" s="137"/>
      <c r="U55" s="137"/>
      <c r="V55" s="137"/>
      <c r="W55" s="136"/>
      <c r="X55" s="137"/>
      <c r="Y55" s="80"/>
      <c r="Z55" s="137"/>
      <c r="AC55" s="136"/>
      <c r="AD55" s="154"/>
      <c r="AE55" s="190"/>
      <c r="AF55" s="190"/>
      <c r="AG55" s="193">
        <f t="shared" si="5"/>
      </c>
      <c r="AH55" s="193">
        <f t="shared" si="5"/>
      </c>
      <c r="AI55" s="194">
        <f>IF('Temoignages bolide  02-08-2011'!$AG55="",'Temoignages bolide  02-08-2011'!$AH55,(IF('Temoignages bolide  02-08-2011'!$AH55="",'Temoignages bolide  02-08-2011'!$AG55,CONCATENATE('Temoignages bolide  02-08-2011'!$AG55,",",'Temoignages bolide  02-08-2011'!$AH55))))</f>
      </c>
    </row>
    <row r="56" spans="1:35" s="258" customFormat="1" ht="49.5" customHeight="1">
      <c r="A56" s="268">
        <v>54</v>
      </c>
      <c r="B56" s="268">
        <v>9</v>
      </c>
      <c r="C56" s="268">
        <v>10655</v>
      </c>
      <c r="D56" s="211" t="s">
        <v>42</v>
      </c>
      <c r="E56" s="205" t="s">
        <v>475</v>
      </c>
      <c r="F56" s="256" t="s">
        <v>476</v>
      </c>
      <c r="G56" s="269" t="s">
        <v>477</v>
      </c>
      <c r="H56" s="222">
        <f t="shared" si="6"/>
        <v>5</v>
      </c>
      <c r="I56" s="261" t="s">
        <v>478</v>
      </c>
      <c r="J56" s="209">
        <v>5200</v>
      </c>
      <c r="K56" s="210" t="s">
        <v>479</v>
      </c>
      <c r="L56" s="211" t="s">
        <v>324</v>
      </c>
      <c r="M56" s="212">
        <v>43.3759</v>
      </c>
      <c r="N56" s="212">
        <v>6.46837</v>
      </c>
      <c r="O56" s="258" t="s">
        <v>31</v>
      </c>
      <c r="P56" s="270">
        <v>0.14583333333333334</v>
      </c>
      <c r="Q56" s="268" t="s">
        <v>480</v>
      </c>
      <c r="S56" s="284" t="s">
        <v>67</v>
      </c>
      <c r="T56" s="266" t="s">
        <v>119</v>
      </c>
      <c r="U56" s="266" t="s">
        <v>88</v>
      </c>
      <c r="V56" s="266" t="s">
        <v>119</v>
      </c>
      <c r="W56" s="263"/>
      <c r="X56" s="264" t="s">
        <v>33</v>
      </c>
      <c r="Y56" s="211"/>
      <c r="Z56" s="264"/>
      <c r="AA56" s="258">
        <v>175</v>
      </c>
      <c r="AC56" s="263" t="s">
        <v>32</v>
      </c>
      <c r="AD56" s="224">
        <v>250</v>
      </c>
      <c r="AG56" s="227" t="str">
        <f t="shared" si="5"/>
        <v>(313.1,,0)</v>
      </c>
      <c r="AH56" s="227" t="str">
        <f t="shared" si="5"/>
        <v>(250,,0)</v>
      </c>
      <c r="AI56" s="228" t="str">
        <f>IF('Temoignages bolide  02-08-2011'!$AG56="",'Temoignages bolide  02-08-2011'!$AH56,(IF('Temoignages bolide  02-08-2011'!$AH56="",'Temoignages bolide  02-08-2011'!$AG56,CONCATENATE('Temoignages bolide  02-08-2011'!$AG56,",",'Temoignages bolide  02-08-2011'!$AH56))))</f>
        <v>(313.1,,0),(250,,0)</v>
      </c>
    </row>
    <row r="57" spans="1:35" s="104" customFormat="1" ht="49.5" customHeight="1">
      <c r="A57" s="155">
        <v>55</v>
      </c>
      <c r="B57" s="155"/>
      <c r="C57" s="155">
        <v>10656</v>
      </c>
      <c r="D57" s="80"/>
      <c r="E57" s="88" t="s">
        <v>35</v>
      </c>
      <c r="F57" s="140" t="s">
        <v>36</v>
      </c>
      <c r="G57" s="117" t="s">
        <v>37</v>
      </c>
      <c r="H57" s="97">
        <f t="shared" si="6"/>
        <v>33</v>
      </c>
      <c r="I57" s="134" t="s">
        <v>40</v>
      </c>
      <c r="J57" s="179">
        <v>33600</v>
      </c>
      <c r="K57" s="91" t="s">
        <v>39</v>
      </c>
      <c r="L57" s="80" t="s">
        <v>324</v>
      </c>
      <c r="M57" s="165">
        <v>43.376</v>
      </c>
      <c r="N57" s="168">
        <v>-0.706571</v>
      </c>
      <c r="P57" s="156" t="s">
        <v>41</v>
      </c>
      <c r="Q57" s="157"/>
      <c r="S57" s="286" t="s">
        <v>38</v>
      </c>
      <c r="T57" s="152" t="s">
        <v>119</v>
      </c>
      <c r="U57" s="152" t="s">
        <v>88</v>
      </c>
      <c r="V57" s="171" t="s">
        <v>119</v>
      </c>
      <c r="W57" s="136"/>
      <c r="X57" s="137"/>
      <c r="Z57" s="137"/>
      <c r="AA57" s="104">
        <f>90+39</f>
        <v>129</v>
      </c>
      <c r="AC57" s="136"/>
      <c r="AD57" s="154"/>
      <c r="AE57" s="190"/>
      <c r="AF57" s="190"/>
      <c r="AG57" s="193">
        <f aca="true" t="shared" si="7" ref="AG57:AH63">IF(AC57&lt;&gt;"",CONCATENATE("(",AC57,",",$Y57,",0)"),"")</f>
      </c>
      <c r="AH57" s="193">
        <f t="shared" si="7"/>
      </c>
      <c r="AI57" s="194">
        <f>IF('Temoignages bolide  02-08-2011'!$AG57="",'Temoignages bolide  02-08-2011'!$AH57,(IF('Temoignages bolide  02-08-2011'!$AH57="",'Temoignages bolide  02-08-2011'!$AG57,CONCATENATE('Temoignages bolide  02-08-2011'!$AG57,",",'Temoignages bolide  02-08-2011'!$AH57))))</f>
      </c>
    </row>
    <row r="58" spans="1:35" s="258" customFormat="1" ht="49.5" customHeight="1">
      <c r="A58" s="268">
        <v>56</v>
      </c>
      <c r="B58" s="268">
        <v>0</v>
      </c>
      <c r="C58" s="268">
        <v>10657</v>
      </c>
      <c r="D58" s="211"/>
      <c r="E58" s="272" t="s">
        <v>60</v>
      </c>
      <c r="F58" s="256" t="s">
        <v>58</v>
      </c>
      <c r="G58" s="269" t="s">
        <v>59</v>
      </c>
      <c r="H58" s="222">
        <f t="shared" si="6"/>
      </c>
      <c r="I58" s="256" t="s">
        <v>61</v>
      </c>
      <c r="J58" s="209"/>
      <c r="K58" s="210" t="s">
        <v>62</v>
      </c>
      <c r="L58" s="211" t="s">
        <v>63</v>
      </c>
      <c r="M58" s="212">
        <v>43.3761</v>
      </c>
      <c r="N58" s="212">
        <v>7.34992</v>
      </c>
      <c r="P58" s="270">
        <v>0.15</v>
      </c>
      <c r="Q58" s="268" t="s">
        <v>64</v>
      </c>
      <c r="S58" s="284" t="s">
        <v>65</v>
      </c>
      <c r="T58" s="266" t="s">
        <v>119</v>
      </c>
      <c r="U58" s="266" t="s">
        <v>88</v>
      </c>
      <c r="V58" s="266" t="s">
        <v>119</v>
      </c>
      <c r="W58" s="263"/>
      <c r="X58" s="264" t="s">
        <v>66</v>
      </c>
      <c r="Y58" s="211" t="s">
        <v>415</v>
      </c>
      <c r="Z58" s="264"/>
      <c r="AC58" s="263">
        <v>339</v>
      </c>
      <c r="AD58" s="224">
        <v>225</v>
      </c>
      <c r="AG58" s="227" t="str">
        <f t="shared" si="7"/>
        <v>(339,90-?,0)</v>
      </c>
      <c r="AH58" s="227" t="str">
        <f t="shared" si="7"/>
        <v>(225,90-?,0)</v>
      </c>
      <c r="AI58" s="228" t="str">
        <f>IF('Temoignages bolide  02-08-2011'!$AG58="",'Temoignages bolide  02-08-2011'!$AH58,(IF('Temoignages bolide  02-08-2011'!$AH58="",'Temoignages bolide  02-08-2011'!$AG58,CONCATENATE('Temoignages bolide  02-08-2011'!$AG58,",",'Temoignages bolide  02-08-2011'!$AH58))))</f>
        <v>(339,90-?,0),(225,90-?,0)</v>
      </c>
    </row>
    <row r="59" spans="1:35" s="104" customFormat="1" ht="49.5" customHeight="1">
      <c r="A59" s="155">
        <v>57</v>
      </c>
      <c r="B59" s="155"/>
      <c r="C59" s="155">
        <v>10658</v>
      </c>
      <c r="D59" s="80" t="s">
        <v>24</v>
      </c>
      <c r="E59" s="88" t="s">
        <v>23</v>
      </c>
      <c r="F59" s="140" t="s">
        <v>25</v>
      </c>
      <c r="G59" s="117" t="s">
        <v>26</v>
      </c>
      <c r="H59" s="97">
        <f t="shared" si="6"/>
        <v>30</v>
      </c>
      <c r="I59" s="134" t="s">
        <v>29</v>
      </c>
      <c r="J59" s="179">
        <v>30650</v>
      </c>
      <c r="K59" s="91" t="s">
        <v>27</v>
      </c>
      <c r="L59" s="80" t="s">
        <v>324</v>
      </c>
      <c r="M59" s="165">
        <v>43.3762</v>
      </c>
      <c r="N59" s="168">
        <v>4.72093</v>
      </c>
      <c r="P59" s="159" t="s">
        <v>2</v>
      </c>
      <c r="Q59" s="157" t="s">
        <v>28</v>
      </c>
      <c r="S59" s="286" t="s">
        <v>1</v>
      </c>
      <c r="T59" s="152" t="s">
        <v>119</v>
      </c>
      <c r="U59" s="152" t="s">
        <v>88</v>
      </c>
      <c r="V59" s="171" t="s">
        <v>119</v>
      </c>
      <c r="W59" s="136"/>
      <c r="X59" s="137" t="s">
        <v>4</v>
      </c>
      <c r="Y59" s="80" t="s">
        <v>3</v>
      </c>
      <c r="Z59" s="137"/>
      <c r="AA59" s="104">
        <v>180</v>
      </c>
      <c r="AC59" s="136">
        <v>295</v>
      </c>
      <c r="AD59" s="154">
        <v>254</v>
      </c>
      <c r="AE59" s="190"/>
      <c r="AF59" s="190"/>
      <c r="AG59" s="193" t="str">
        <f t="shared" si="7"/>
        <v>(295,30-15-?,0)</v>
      </c>
      <c r="AH59" s="193" t="str">
        <f t="shared" si="7"/>
        <v>(254,30-15-?,0)</v>
      </c>
      <c r="AI59" s="194" t="str">
        <f>IF('Temoignages bolide  02-08-2011'!$AG59="",'Temoignages bolide  02-08-2011'!$AH59,(IF('Temoignages bolide  02-08-2011'!$AH59="",'Temoignages bolide  02-08-2011'!$AG59,CONCATENATE('Temoignages bolide  02-08-2011'!$AG59,",",'Temoignages bolide  02-08-2011'!$AH59))))</f>
        <v>(295,30-15-?,0),(254,30-15-?,0)</v>
      </c>
    </row>
    <row r="60" spans="1:35" s="258" customFormat="1" ht="49.5" customHeight="1">
      <c r="A60" s="268">
        <v>58</v>
      </c>
      <c r="B60" s="268"/>
      <c r="C60" s="268">
        <v>10659</v>
      </c>
      <c r="D60" s="211" t="s">
        <v>8</v>
      </c>
      <c r="E60" s="273"/>
      <c r="F60" s="256" t="s">
        <v>5</v>
      </c>
      <c r="G60" s="269" t="s">
        <v>6</v>
      </c>
      <c r="H60" s="222">
        <f t="shared" si="6"/>
        <v>66</v>
      </c>
      <c r="I60" s="261" t="s">
        <v>10</v>
      </c>
      <c r="J60" s="209">
        <v>66210</v>
      </c>
      <c r="K60" s="210" t="s">
        <v>7</v>
      </c>
      <c r="L60" s="211" t="s">
        <v>324</v>
      </c>
      <c r="M60" s="212">
        <v>43.3763</v>
      </c>
      <c r="N60" s="212">
        <v>2.10618</v>
      </c>
      <c r="O60" s="258" t="s">
        <v>13</v>
      </c>
      <c r="P60" s="271"/>
      <c r="Q60" s="268" t="s">
        <v>12</v>
      </c>
      <c r="S60" s="284" t="s">
        <v>11</v>
      </c>
      <c r="T60" s="266" t="s">
        <v>119</v>
      </c>
      <c r="U60" s="266" t="s">
        <v>88</v>
      </c>
      <c r="V60" s="266" t="s">
        <v>119</v>
      </c>
      <c r="W60" s="263"/>
      <c r="X60" s="264" t="s">
        <v>9</v>
      </c>
      <c r="Y60" s="211" t="s">
        <v>56</v>
      </c>
      <c r="Z60" s="264"/>
      <c r="AC60" s="263">
        <v>0</v>
      </c>
      <c r="AD60" s="224">
        <v>225</v>
      </c>
      <c r="AG60" s="227" t="str">
        <f t="shared" si="7"/>
        <v>(0,70/80,0)</v>
      </c>
      <c r="AH60" s="227" t="str">
        <f t="shared" si="7"/>
        <v>(225,70/80,0)</v>
      </c>
      <c r="AI60" s="228" t="str">
        <f>IF('Temoignages bolide  02-08-2011'!$AG60="",'Temoignages bolide  02-08-2011'!$AH60,(IF('Temoignages bolide  02-08-2011'!$AH60="",'Temoignages bolide  02-08-2011'!$AG60,CONCATENATE('Temoignages bolide  02-08-2011'!$AG60,",",'Temoignages bolide  02-08-2011'!$AH60))))</f>
        <v>(0,70/80,0),(225,70/80,0)</v>
      </c>
    </row>
    <row r="61" spans="1:35" s="104" customFormat="1" ht="49.5" customHeight="1">
      <c r="A61" s="155">
        <v>59</v>
      </c>
      <c r="B61" s="161"/>
      <c r="C61" s="155">
        <v>10660</v>
      </c>
      <c r="D61" s="80"/>
      <c r="E61" s="160"/>
      <c r="F61" s="140" t="s">
        <v>461</v>
      </c>
      <c r="G61" s="117" t="s">
        <v>462</v>
      </c>
      <c r="H61" s="97">
        <f t="shared" si="6"/>
        <v>31</v>
      </c>
      <c r="I61" s="134"/>
      <c r="J61" s="179">
        <v>31140</v>
      </c>
      <c r="K61" s="91" t="s">
        <v>463</v>
      </c>
      <c r="L61" s="80" t="s">
        <v>324</v>
      </c>
      <c r="M61" s="165">
        <v>43.3764</v>
      </c>
      <c r="N61" s="168">
        <v>1.45673</v>
      </c>
      <c r="P61" s="162"/>
      <c r="Q61" s="163"/>
      <c r="S61" s="286"/>
      <c r="T61" s="152"/>
      <c r="U61" s="152"/>
      <c r="V61" s="152"/>
      <c r="W61" s="136"/>
      <c r="X61" s="137"/>
      <c r="Y61" s="80"/>
      <c r="Z61" s="137"/>
      <c r="AC61" s="136"/>
      <c r="AD61" s="154"/>
      <c r="AE61" s="190"/>
      <c r="AF61" s="190"/>
      <c r="AG61" s="193">
        <f t="shared" si="7"/>
      </c>
      <c r="AH61" s="193">
        <f t="shared" si="7"/>
      </c>
      <c r="AI61" s="194">
        <f>IF('Temoignages bolide  02-08-2011'!$AG61="",'Temoignages bolide  02-08-2011'!$AH61,(IF('Temoignages bolide  02-08-2011'!$AH61="",'Temoignages bolide  02-08-2011'!$AG61,CONCATENATE('Temoignages bolide  02-08-2011'!$AG61,",",'Temoignages bolide  02-08-2011'!$AH61))))</f>
      </c>
    </row>
    <row r="62" spans="1:35" s="258" customFormat="1" ht="49.5" customHeight="1">
      <c r="A62" s="268">
        <v>60</v>
      </c>
      <c r="B62" s="274"/>
      <c r="C62" s="268">
        <v>10661</v>
      </c>
      <c r="D62" s="211"/>
      <c r="E62" s="273"/>
      <c r="F62" s="256" t="s">
        <v>465</v>
      </c>
      <c r="G62" s="269" t="s">
        <v>466</v>
      </c>
      <c r="H62" s="222">
        <f t="shared" si="6"/>
        <v>31</v>
      </c>
      <c r="I62" s="261"/>
      <c r="J62" s="209">
        <v>31130</v>
      </c>
      <c r="K62" s="210" t="s">
        <v>464</v>
      </c>
      <c r="L62" s="211" t="s">
        <v>324</v>
      </c>
      <c r="M62" s="212">
        <v>43.3765</v>
      </c>
      <c r="N62" s="212">
        <v>1.50003</v>
      </c>
      <c r="P62" s="275"/>
      <c r="Q62" s="274"/>
      <c r="S62" s="284"/>
      <c r="T62" s="266"/>
      <c r="U62" s="266"/>
      <c r="V62" s="266"/>
      <c r="W62" s="263"/>
      <c r="X62" s="264"/>
      <c r="Y62" s="211"/>
      <c r="Z62" s="264"/>
      <c r="AC62" s="263"/>
      <c r="AD62" s="224"/>
      <c r="AG62" s="227">
        <f t="shared" si="7"/>
      </c>
      <c r="AH62" s="227">
        <f t="shared" si="7"/>
      </c>
      <c r="AI62" s="228">
        <f>IF('Temoignages bolide  02-08-2011'!$AG62="",'Temoignages bolide  02-08-2011'!$AH62,(IF('Temoignages bolide  02-08-2011'!$AH62="",'Temoignages bolide  02-08-2011'!$AG62,CONCATENATE('Temoignages bolide  02-08-2011'!$AG62,",",'Temoignages bolide  02-08-2011'!$AH62))))</f>
      </c>
    </row>
    <row r="63" spans="1:35" s="104" customFormat="1" ht="49.5" customHeight="1">
      <c r="A63" s="155">
        <v>61</v>
      </c>
      <c r="B63" s="161"/>
      <c r="C63" s="155">
        <v>10662</v>
      </c>
      <c r="D63" s="80"/>
      <c r="E63" s="160"/>
      <c r="F63" s="140" t="s">
        <v>469</v>
      </c>
      <c r="G63" s="117" t="s">
        <v>470</v>
      </c>
      <c r="H63" s="97"/>
      <c r="I63" s="134"/>
      <c r="J63" s="179"/>
      <c r="K63" s="91"/>
      <c r="L63" s="80"/>
      <c r="M63" s="168"/>
      <c r="N63" s="168"/>
      <c r="P63" s="162"/>
      <c r="Q63" s="163"/>
      <c r="S63" s="286"/>
      <c r="T63" s="152"/>
      <c r="U63" s="152"/>
      <c r="V63" s="152"/>
      <c r="W63" s="136"/>
      <c r="X63" s="137"/>
      <c r="Y63" s="80"/>
      <c r="Z63" s="137"/>
      <c r="AC63" s="136"/>
      <c r="AD63" s="154"/>
      <c r="AE63" s="190"/>
      <c r="AF63" s="190"/>
      <c r="AG63" s="193">
        <f t="shared" si="7"/>
      </c>
      <c r="AH63" s="193">
        <f t="shared" si="7"/>
      </c>
      <c r="AI63" s="194">
        <f>IF('Temoignages bolide  02-08-2011'!$AG63="",'Temoignages bolide  02-08-2011'!$AH63,(IF('Temoignages bolide  02-08-2011'!$AH63="",'Temoignages bolide  02-08-2011'!$AG63,CONCATENATE('Temoignages bolide  02-08-2011'!$AG63,",",'Temoignages bolide  02-08-2011'!$AH63))))</f>
      </c>
    </row>
    <row r="64" spans="1:26" ht="19.5" customHeight="1">
      <c r="A64"/>
      <c r="B64"/>
      <c r="C64"/>
      <c r="E64"/>
      <c r="H64"/>
      <c r="I64"/>
      <c r="J64"/>
      <c r="K64"/>
      <c r="M64"/>
      <c r="P64"/>
      <c r="Q64"/>
      <c r="T64"/>
      <c r="U64"/>
      <c r="V64"/>
      <c r="W64"/>
      <c r="X64"/>
      <c r="Z64"/>
    </row>
    <row r="65" spans="10:19" ht="19.5" customHeight="1">
      <c r="J65" s="183"/>
      <c r="S65" s="2" t="s">
        <v>328</v>
      </c>
    </row>
    <row r="66" spans="4:32" ht="12" customHeight="1">
      <c r="D66" t="s">
        <v>162</v>
      </c>
      <c r="E66" s="14" t="s">
        <v>161</v>
      </c>
      <c r="F66" s="10" t="s">
        <v>159</v>
      </c>
      <c r="G66" s="16" t="s">
        <v>160</v>
      </c>
      <c r="H66" s="43"/>
      <c r="I66" s="60"/>
      <c r="J66" s="183"/>
      <c r="S66" s="27" t="s">
        <v>91</v>
      </c>
      <c r="T66" s="49"/>
      <c r="U66" s="49"/>
      <c r="V66" s="50" t="s">
        <v>92</v>
      </c>
      <c r="W66" s="28" t="s">
        <v>77</v>
      </c>
      <c r="X66" s="1"/>
      <c r="Z66" s="40"/>
      <c r="AF66" s="1"/>
    </row>
    <row r="67" spans="5:24" ht="12" customHeight="1">
      <c r="E67" s="14"/>
      <c r="F67" t="s">
        <v>260</v>
      </c>
      <c r="G67" s="37" t="s">
        <v>261</v>
      </c>
      <c r="H67" s="43"/>
      <c r="I67" s="60"/>
      <c r="J67" s="183"/>
      <c r="S67" s="29" t="s">
        <v>75</v>
      </c>
      <c r="T67" s="51"/>
      <c r="U67" s="51"/>
      <c r="V67" s="51" t="s">
        <v>86</v>
      </c>
      <c r="W67" s="30" t="s">
        <v>78</v>
      </c>
      <c r="X67" s="40"/>
    </row>
    <row r="68" spans="5:24" ht="12" customHeight="1">
      <c r="E68" s="14"/>
      <c r="F68" s="10"/>
      <c r="G68" s="16"/>
      <c r="H68" s="43"/>
      <c r="I68" s="60"/>
      <c r="J68" s="183"/>
      <c r="S68" s="31" t="s">
        <v>109</v>
      </c>
      <c r="T68" s="51"/>
      <c r="U68" s="51"/>
      <c r="V68" s="51" t="s">
        <v>83</v>
      </c>
      <c r="W68" s="30" t="s">
        <v>116</v>
      </c>
      <c r="X68" s="40"/>
    </row>
    <row r="69" spans="4:24" ht="12" customHeight="1">
      <c r="D69" s="2"/>
      <c r="J69" s="183"/>
      <c r="S69" s="29" t="s">
        <v>68</v>
      </c>
      <c r="T69" s="51"/>
      <c r="U69" s="51"/>
      <c r="V69" s="51" t="s">
        <v>84</v>
      </c>
      <c r="W69" s="30" t="s">
        <v>73</v>
      </c>
      <c r="X69" s="40"/>
    </row>
    <row r="70" spans="10:24" ht="12" customHeight="1">
      <c r="J70" s="183"/>
      <c r="S70" s="29" t="s">
        <v>76</v>
      </c>
      <c r="T70" s="51"/>
      <c r="U70" s="51"/>
      <c r="V70" s="51" t="s">
        <v>85</v>
      </c>
      <c r="W70" s="30" t="s">
        <v>114</v>
      </c>
      <c r="X70" s="40"/>
    </row>
    <row r="71" spans="4:24" ht="12" customHeight="1">
      <c r="D71" s="2"/>
      <c r="J71" s="183"/>
      <c r="S71" s="29" t="s">
        <v>79</v>
      </c>
      <c r="T71" s="51"/>
      <c r="U71" s="51"/>
      <c r="V71" s="51" t="s">
        <v>87</v>
      </c>
      <c r="W71" s="30" t="s">
        <v>330</v>
      </c>
      <c r="X71" s="40"/>
    </row>
    <row r="72" spans="10:23" ht="12" customHeight="1">
      <c r="J72" s="183"/>
      <c r="S72" s="29" t="s">
        <v>80</v>
      </c>
      <c r="T72" s="51"/>
      <c r="U72" s="51"/>
      <c r="V72" s="51" t="s">
        <v>82</v>
      </c>
      <c r="W72" s="32"/>
    </row>
    <row r="73" spans="10:26" ht="12" customHeight="1">
      <c r="J73" s="183"/>
      <c r="S73" s="29" t="s">
        <v>71</v>
      </c>
      <c r="T73" s="51"/>
      <c r="U73" s="51"/>
      <c r="V73" s="51" t="s">
        <v>81</v>
      </c>
      <c r="W73" s="33"/>
      <c r="Z73" s="40"/>
    </row>
    <row r="74" spans="10:23" ht="12" customHeight="1">
      <c r="J74" s="183"/>
      <c r="S74" s="34" t="s">
        <v>90</v>
      </c>
      <c r="T74" s="52"/>
      <c r="U74" s="52"/>
      <c r="V74" s="52"/>
      <c r="W74" s="35"/>
    </row>
    <row r="75" spans="10:23" ht="12" customHeight="1">
      <c r="J75" s="183"/>
      <c r="S75" s="58" t="s">
        <v>380</v>
      </c>
      <c r="T75" s="1"/>
      <c r="U75" s="1"/>
      <c r="W75" s="42">
        <v>0</v>
      </c>
    </row>
    <row r="76" spans="4:19" ht="18" customHeight="1">
      <c r="D76" s="36"/>
      <c r="J76" s="183"/>
      <c r="S76" s="2" t="s">
        <v>329</v>
      </c>
    </row>
    <row r="77" spans="10:23" ht="12" customHeight="1">
      <c r="J77" s="183"/>
      <c r="S77" s="2" t="s">
        <v>326</v>
      </c>
      <c r="W77" s="40" t="s">
        <v>331</v>
      </c>
    </row>
    <row r="78" spans="10:23" ht="12" customHeight="1">
      <c r="J78" s="183"/>
      <c r="W78" s="42"/>
    </row>
    <row r="79" spans="1:35" s="6" customFormat="1" ht="12" customHeight="1">
      <c r="A79" s="56"/>
      <c r="B79" s="62"/>
      <c r="C79" s="62"/>
      <c r="D79" s="63"/>
      <c r="E79" s="197"/>
      <c r="F79" s="63"/>
      <c r="G79" s="198"/>
      <c r="H79" s="55"/>
      <c r="I79" s="23"/>
      <c r="J79" s="67"/>
      <c r="K79" s="175"/>
      <c r="L79" s="63"/>
      <c r="M79" s="199"/>
      <c r="N79" s="63"/>
      <c r="O79" s="63"/>
      <c r="P79" s="200"/>
      <c r="Q79" s="62"/>
      <c r="R79" s="63"/>
      <c r="S79" s="201"/>
      <c r="T79" s="172"/>
      <c r="U79" s="172"/>
      <c r="V79" s="172"/>
      <c r="W79" s="202"/>
      <c r="X79" s="44"/>
      <c r="Z79" s="44"/>
      <c r="AC79" s="202"/>
      <c r="AD79" s="202"/>
      <c r="AE79" s="191"/>
      <c r="AF79" s="191"/>
      <c r="AG79" s="195"/>
      <c r="AH79" s="195"/>
      <c r="AI79" s="196"/>
    </row>
    <row r="80" spans="1:23" ht="12" customHeight="1">
      <c r="A80" s="64"/>
      <c r="B80" s="64"/>
      <c r="C80" s="64"/>
      <c r="D80" s="65"/>
      <c r="E80" s="66"/>
      <c r="F80" s="67"/>
      <c r="G80" s="68"/>
      <c r="H80" s="69"/>
      <c r="I80" s="70"/>
      <c r="J80" s="67"/>
      <c r="K80" s="176"/>
      <c r="L80" s="65"/>
      <c r="M80" s="77"/>
      <c r="N80" s="65"/>
      <c r="O80" s="65"/>
      <c r="P80" s="71"/>
      <c r="Q80" s="72"/>
      <c r="R80" s="65"/>
      <c r="S80" s="73"/>
      <c r="T80" s="74"/>
      <c r="U80" s="74"/>
      <c r="V80" s="74"/>
      <c r="W80" s="309"/>
    </row>
    <row r="81" spans="1:23" ht="12" customHeight="1">
      <c r="A81" s="57"/>
      <c r="B81" s="57"/>
      <c r="C81" s="57"/>
      <c r="E81" s="8"/>
      <c r="F81" s="5"/>
      <c r="G81" s="5"/>
      <c r="H81" s="44"/>
      <c r="I81" s="18"/>
      <c r="J81" s="182"/>
      <c r="K81" s="22"/>
      <c r="L81" s="12"/>
      <c r="M81" s="75"/>
      <c r="N81" s="12"/>
      <c r="O81" s="12"/>
      <c r="P81" s="39"/>
      <c r="Q81" s="39"/>
      <c r="R81" s="18"/>
      <c r="S81" s="21"/>
      <c r="T81" s="47"/>
      <c r="U81" s="47"/>
      <c r="V81" s="44"/>
      <c r="W81" s="42"/>
    </row>
    <row r="82" spans="1:23" ht="12" customHeight="1">
      <c r="A82" s="57"/>
      <c r="B82" s="57"/>
      <c r="C82" s="57"/>
      <c r="E82" s="8"/>
      <c r="F82" s="7"/>
      <c r="G82" s="7"/>
      <c r="H82" s="44"/>
      <c r="I82" s="18"/>
      <c r="J82" s="182"/>
      <c r="K82" s="22"/>
      <c r="L82" s="12"/>
      <c r="M82" s="78"/>
      <c r="N82" s="6"/>
      <c r="O82" s="6"/>
      <c r="P82" s="39"/>
      <c r="Q82" s="39"/>
      <c r="R82" s="18"/>
      <c r="S82" s="21"/>
      <c r="T82" s="47"/>
      <c r="U82" s="47"/>
      <c r="V82" s="44"/>
      <c r="W82" s="42"/>
    </row>
    <row r="83" spans="1:23" ht="12" customHeight="1">
      <c r="A83" s="57"/>
      <c r="B83" s="57"/>
      <c r="C83" s="57"/>
      <c r="E83" s="8"/>
      <c r="F83" s="5"/>
      <c r="G83" s="5"/>
      <c r="H83" s="44"/>
      <c r="I83" s="18"/>
      <c r="J83" s="182"/>
      <c r="K83" s="22"/>
      <c r="L83" s="12"/>
      <c r="M83" s="75"/>
      <c r="N83" s="12"/>
      <c r="O83" s="12"/>
      <c r="P83" s="39"/>
      <c r="Q83" s="39"/>
      <c r="R83" s="18"/>
      <c r="S83" s="21"/>
      <c r="T83" s="47"/>
      <c r="U83" s="47"/>
      <c r="V83" s="44"/>
      <c r="W83" s="42"/>
    </row>
    <row r="84" spans="1:23" ht="12" customHeight="1">
      <c r="A84" s="57"/>
      <c r="B84" s="57"/>
      <c r="C84" s="57"/>
      <c r="E84" s="8"/>
      <c r="F84" s="7"/>
      <c r="G84" s="7"/>
      <c r="H84" s="44"/>
      <c r="I84" s="18"/>
      <c r="J84" s="182"/>
      <c r="K84" s="22"/>
      <c r="L84" s="12"/>
      <c r="M84" s="75"/>
      <c r="N84" s="12"/>
      <c r="O84" s="12"/>
      <c r="P84" s="39"/>
      <c r="Q84" s="39"/>
      <c r="R84" s="20"/>
      <c r="S84" s="21"/>
      <c r="T84" s="47"/>
      <c r="U84" s="47"/>
      <c r="V84" s="45"/>
      <c r="W84" s="42"/>
    </row>
    <row r="85" spans="1:23" ht="12" customHeight="1">
      <c r="A85" s="57"/>
      <c r="B85" s="57"/>
      <c r="C85" s="57"/>
      <c r="D85" s="2"/>
      <c r="F85" s="5"/>
      <c r="G85" s="5"/>
      <c r="H85" s="44"/>
      <c r="I85" s="18"/>
      <c r="J85" s="182"/>
      <c r="K85" s="22"/>
      <c r="L85" s="12"/>
      <c r="M85" s="75"/>
      <c r="N85" s="12"/>
      <c r="O85" s="12"/>
      <c r="P85" s="39"/>
      <c r="Q85" s="39"/>
      <c r="R85" s="18"/>
      <c r="S85" s="26"/>
      <c r="T85" s="48"/>
      <c r="U85" s="48"/>
      <c r="V85" s="44"/>
      <c r="W85" s="42"/>
    </row>
    <row r="86" spans="1:22" ht="12" customHeight="1">
      <c r="A86" s="57"/>
      <c r="B86" s="57"/>
      <c r="C86" s="57"/>
      <c r="D86" s="2"/>
      <c r="E86" s="8"/>
      <c r="F86" s="17"/>
      <c r="G86" s="7"/>
      <c r="H86" s="45"/>
      <c r="I86" s="20"/>
      <c r="J86" s="182"/>
      <c r="K86" s="22"/>
      <c r="L86" s="12"/>
      <c r="M86" s="75"/>
      <c r="N86" s="12"/>
      <c r="O86" s="12"/>
      <c r="P86" s="41"/>
      <c r="Q86" s="41"/>
      <c r="R86" s="20"/>
      <c r="S86" s="26"/>
      <c r="T86" s="47"/>
      <c r="U86" s="47"/>
      <c r="V86" s="45"/>
    </row>
    <row r="87" spans="1:22" ht="12" customHeight="1">
      <c r="A87" s="57"/>
      <c r="B87" s="57"/>
      <c r="C87" s="57"/>
      <c r="E87" s="8"/>
      <c r="F87" s="5"/>
      <c r="G87" s="5"/>
      <c r="H87" s="44"/>
      <c r="I87" s="18"/>
      <c r="J87" s="182"/>
      <c r="K87" s="22"/>
      <c r="L87" s="12"/>
      <c r="M87" s="75"/>
      <c r="N87" s="12"/>
      <c r="O87" s="12"/>
      <c r="P87" s="39"/>
      <c r="Q87" s="39"/>
      <c r="R87" s="18"/>
      <c r="S87" s="21"/>
      <c r="T87" s="47"/>
      <c r="U87" s="47"/>
      <c r="V87" s="44"/>
    </row>
    <row r="88" spans="1:22" ht="12" customHeight="1">
      <c r="A88" s="57"/>
      <c r="B88" s="57"/>
      <c r="C88" s="57"/>
      <c r="E88" s="8"/>
      <c r="F88" s="5"/>
      <c r="G88" s="5"/>
      <c r="H88" s="44"/>
      <c r="I88" s="18"/>
      <c r="J88" s="182"/>
      <c r="K88" s="22"/>
      <c r="L88" s="12"/>
      <c r="M88" s="75"/>
      <c r="N88" s="12"/>
      <c r="O88" s="12"/>
      <c r="P88" s="39"/>
      <c r="Q88" s="39"/>
      <c r="R88" s="18"/>
      <c r="S88" s="21"/>
      <c r="T88" s="47"/>
      <c r="U88" s="47"/>
      <c r="V88" s="44"/>
    </row>
    <row r="89" spans="1:22" ht="12" customHeight="1">
      <c r="A89" s="57"/>
      <c r="B89" s="57"/>
      <c r="C89" s="57"/>
      <c r="D89" s="2"/>
      <c r="E89" s="8"/>
      <c r="F89" s="7"/>
      <c r="G89" s="7"/>
      <c r="H89" s="45"/>
      <c r="I89" s="20"/>
      <c r="J89" s="182"/>
      <c r="K89" s="22"/>
      <c r="L89" s="12"/>
      <c r="M89" s="75"/>
      <c r="N89" s="12"/>
      <c r="O89" s="12"/>
      <c r="P89" s="41"/>
      <c r="Q89" s="41"/>
      <c r="R89" s="25"/>
      <c r="S89" s="21"/>
      <c r="T89" s="47"/>
      <c r="U89" s="47"/>
      <c r="V89" s="45"/>
    </row>
    <row r="90" spans="1:22" ht="12" customHeight="1">
      <c r="A90" s="57"/>
      <c r="B90" s="57"/>
      <c r="C90" s="57"/>
      <c r="E90" s="8"/>
      <c r="F90" s="15"/>
      <c r="G90" s="7"/>
      <c r="H90" s="44"/>
      <c r="I90" s="18"/>
      <c r="J90" s="182"/>
      <c r="K90" s="177"/>
      <c r="L90" s="12"/>
      <c r="M90" s="75"/>
      <c r="N90" s="12"/>
      <c r="O90" s="12"/>
      <c r="P90" s="39"/>
      <c r="Q90" s="39"/>
      <c r="R90" s="18"/>
      <c r="S90" s="21"/>
      <c r="T90" s="53"/>
      <c r="U90" s="53"/>
      <c r="V90" s="44"/>
    </row>
    <row r="91" spans="1:22" ht="12" customHeight="1">
      <c r="A91" s="57"/>
      <c r="B91" s="57"/>
      <c r="C91" s="57"/>
      <c r="E91" s="8"/>
      <c r="F91" s="7"/>
      <c r="G91" s="5"/>
      <c r="H91" s="44"/>
      <c r="I91" s="18"/>
      <c r="J91" s="182"/>
      <c r="K91" s="22"/>
      <c r="L91" s="12"/>
      <c r="M91" s="75"/>
      <c r="N91" s="12"/>
      <c r="O91" s="12"/>
      <c r="P91" s="39"/>
      <c r="Q91" s="39"/>
      <c r="R91" s="18"/>
      <c r="S91" s="21"/>
      <c r="T91" s="47"/>
      <c r="U91" s="47"/>
      <c r="V91" s="44"/>
    </row>
    <row r="92" spans="1:22" ht="12" customHeight="1">
      <c r="A92" s="57"/>
      <c r="B92" s="57"/>
      <c r="C92" s="57"/>
      <c r="D92" s="3"/>
      <c r="E92" s="8"/>
      <c r="F92" s="9"/>
      <c r="G92" s="9"/>
      <c r="H92" s="46"/>
      <c r="I92" s="61"/>
      <c r="J92" s="184"/>
      <c r="K92" s="19"/>
      <c r="L92" s="4"/>
      <c r="M92" s="79"/>
      <c r="N92" s="4"/>
      <c r="O92" s="4"/>
      <c r="P92" s="39"/>
      <c r="Q92" s="39"/>
      <c r="R92" s="23"/>
      <c r="S92" s="24"/>
      <c r="T92" s="54"/>
      <c r="U92" s="54"/>
      <c r="V92" s="55"/>
    </row>
    <row r="93" spans="1:22" ht="12" customHeight="1">
      <c r="A93" s="57"/>
      <c r="B93" s="57"/>
      <c r="C93" s="57"/>
      <c r="D93" s="3"/>
      <c r="E93" s="3"/>
      <c r="F93" s="3"/>
      <c r="G93" s="9"/>
      <c r="H93" s="46"/>
      <c r="I93" s="61"/>
      <c r="J93" s="184"/>
      <c r="K93" s="19"/>
      <c r="L93" s="4"/>
      <c r="M93" s="79"/>
      <c r="N93" s="4"/>
      <c r="O93" s="4"/>
      <c r="P93" s="39"/>
      <c r="Q93" s="39"/>
      <c r="R93" s="23"/>
      <c r="S93" s="24"/>
      <c r="T93" s="54"/>
      <c r="U93" s="54"/>
      <c r="V93" s="55"/>
    </row>
    <row r="94" spans="1:22" ht="12" customHeight="1">
      <c r="A94" s="57"/>
      <c r="B94" s="57"/>
      <c r="C94" s="57"/>
      <c r="E94" s="8"/>
      <c r="F94" s="5"/>
      <c r="G94" s="5"/>
      <c r="H94" s="46"/>
      <c r="I94" s="61"/>
      <c r="J94" s="185"/>
      <c r="K94" s="22"/>
      <c r="L94" s="12"/>
      <c r="M94" s="75"/>
      <c r="N94" s="12"/>
      <c r="O94" s="12"/>
      <c r="P94" s="39"/>
      <c r="Q94" s="39"/>
      <c r="R94" s="18"/>
      <c r="S94" s="21"/>
      <c r="T94" s="47"/>
      <c r="U94" s="47"/>
      <c r="V94" s="44"/>
    </row>
  </sheetData>
  <sheetProtection/>
  <conditionalFormatting sqref="T79:V79 V51:V52 S27 T51 U2:U52 V2:V49 T2:T49 T56:V60">
    <cfRule type="cellIs" priority="3" dxfId="1" operator="equal" stopIfTrue="1">
      <formula>"NON"</formula>
    </cfRule>
    <cfRule type="cellIs" priority="4" dxfId="0" operator="equal" stopIfTrue="1">
      <formula>"OUI"</formula>
    </cfRule>
  </conditionalFormatting>
  <hyperlinks>
    <hyperlink ref="E66" r:id="rId1" display="jean-michel.pubellier@aviation-civile.gouv.fr"/>
    <hyperlink ref="E16" r:id="rId2" display="lrzo8@yahoo.fr"/>
    <hyperlink ref="E13" r:id="rId3" display="renotte.urruty@hotmail.fr"/>
    <hyperlink ref="E11" r:id="rId4" display="martin.lequeux.gruninger@gmail.com"/>
    <hyperlink ref="E9" r:id="rId5" display="frederic.favre8@wanadoo.fr"/>
    <hyperlink ref="E10" r:id="rId6" display="michel.dupouey@wanadoo.fr"/>
    <hyperlink ref="E14" r:id="rId7" display="djenane.geoffroy@hotmail.fr"/>
    <hyperlink ref="E15" r:id="rId8" display="la.pachole@orange.fr"/>
    <hyperlink ref="E18" r:id="rId9" display="courty.florian@hotmail.fr"/>
    <hyperlink ref="E21" r:id="rId10" display="garcia_g@live.fr"/>
    <hyperlink ref="E22" r:id="rId11" display="julien.drillon@gmail.com"/>
    <hyperlink ref="E23" r:id="rId12" display="slounas@free.fr"/>
    <hyperlink ref="E24" r:id="rId13" display="loli_jay82@msn.com"/>
    <hyperlink ref="E25" r:id="rId14" display="vivince81@hotmail.fr"/>
    <hyperlink ref="E26" r:id="rId15" display="pouline.couderc@laposte.net"/>
    <hyperlink ref="E27" r:id="rId16" display="beamino@yahoo.fr"/>
    <hyperlink ref="E28" r:id="rId17" display="bernard-antoine@live.fr"/>
    <hyperlink ref="E30" r:id="rId18" display="seb.raynaud@wanadoo.fr"/>
    <hyperlink ref="E31" r:id="rId19" display="massalet@yahoo.fr"/>
    <hyperlink ref="E32" r:id="rId20" display="llic@live.fr"/>
    <hyperlink ref="E34" r:id="rId21" display="malube@me.com"/>
    <hyperlink ref="E33" r:id="rId22" display="dieu.family@orange.fr"/>
    <hyperlink ref="E35" r:id="rId23" display="jean.michel.cognet@orange.fr"/>
    <hyperlink ref="E36" r:id="rId24" display="mdclement@sfr.fr"/>
    <hyperlink ref="E37" r:id="rId25" display="aurelienle69@hotmail.fr"/>
    <hyperlink ref="E38" r:id="rId26" display="kozlowsky.denis@sfr.fr"/>
    <hyperlink ref="E40" r:id="rId27" display="marie.pierre.aim@orange.fr"/>
    <hyperlink ref="E41" r:id="rId28" display="jeanluc.dusserre@sfr.fr"/>
    <hyperlink ref="E42" r:id="rId29" display="fredolive777@hotmail.fr"/>
    <hyperlink ref="E43" r:id="rId30" display="cathaudim@orange.fr"/>
    <hyperlink ref="E44" r:id="rId31" display="riuswilliam@hotmail.com"/>
    <hyperlink ref="E45" r:id="rId32" display="floriangrenier@hotmail.com"/>
    <hyperlink ref="E46" r:id="rId33" display="franck.selva@sfr.fr"/>
    <hyperlink ref="E47" r:id="rId34" display="bad_chick@hotmail.fr"/>
    <hyperlink ref="E48" r:id="rId35" display="robert.graczyk@orange.fr"/>
    <hyperlink ref="E49" r:id="rId36" display="nicolasteillard@gmail.com"/>
    <hyperlink ref="E2" r:id="rId37" display="lionel83@hotmail.fr"/>
    <hyperlink ref="E3" r:id="rId38" display="francklacassagne@free.fr"/>
    <hyperlink ref="E6" r:id="rId39" display="cagouille69@gmail.com"/>
    <hyperlink ref="E7" r:id="rId40" display="marionborghini@gmail.com"/>
    <hyperlink ref="E8" r:id="rId41" display="zelia31@hotmail.fr"/>
    <hyperlink ref="E12" r:id="rId42" display="aurelielambert@laposte.net"/>
    <hyperlink ref="E17" r:id="rId43" display="sbsdidier@free.fr"/>
    <hyperlink ref="E50" r:id="rId44" display="serge_laforet@yahoo.fr"/>
    <hyperlink ref="E51" r:id="rId45" display="arnaud.guille@hotmail.fr"/>
    <hyperlink ref="E52" r:id="rId46" display="soresho@aol.com "/>
    <hyperlink ref="E53" r:id="rId47" display="pierre.tableau@gadz.org"/>
    <hyperlink ref="E54" r:id="rId48" display="santinijeanrene@yahoo.fr"/>
    <hyperlink ref="E56" r:id="rId49" display="french-pilot@hotmail.fr"/>
    <hyperlink ref="E57" r:id="rId50" display="jeromedancla@hotmail.com"/>
    <hyperlink ref="E58" r:id="rId51" display="morand.com@gmail.com "/>
    <hyperlink ref="E59" r:id="rId52" display="aurelien.boron@hotmail.fr"/>
  </hyperlinks>
  <printOptions/>
  <pageMargins left="0.75" right="0.75" top="1" bottom="1" header="0.4921259845" footer="0.4921259845"/>
  <pageSetup horizontalDpi="600" verticalDpi="600" orientation="portrait" paperSize="9" r:id="rId54"/>
  <tableParts>
    <tablePart r:id="rId5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CNES</dc:creator>
  <cp:keywords/>
  <dc:description/>
  <cp:lastModifiedBy>DESVIGNES </cp:lastModifiedBy>
  <cp:lastPrinted>2008-03-07T10:07:00Z</cp:lastPrinted>
  <dcterms:created xsi:type="dcterms:W3CDTF">2008-02-04T13:38:43Z</dcterms:created>
  <dcterms:modified xsi:type="dcterms:W3CDTF">2011-11-21T13:59:26Z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